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00"/>
  </bookViews>
  <sheets>
    <sheet name="Credit Calculation" sheetId="1" r:id="rId1"/>
  </sheets>
  <calcPr calcId="145621"/>
</workbook>
</file>

<file path=xl/calcChain.xml><?xml version="1.0" encoding="utf-8"?>
<calcChain xmlns="http://schemas.openxmlformats.org/spreadsheetml/2006/main">
  <c r="J81" i="1" l="1"/>
  <c r="D74" i="1" l="1"/>
  <c r="D73" i="1"/>
  <c r="D72" i="1"/>
  <c r="D71" i="1"/>
  <c r="D69" i="1"/>
  <c r="E66" i="1"/>
  <c r="D75" i="1" l="1"/>
  <c r="J78" i="1" s="1"/>
  <c r="D47" i="1"/>
  <c r="D46" i="1"/>
  <c r="D45" i="1"/>
  <c r="D44" i="1"/>
  <c r="D41" i="1"/>
  <c r="D48" i="1" l="1"/>
  <c r="J51" i="1" s="1"/>
</calcChain>
</file>

<file path=xl/sharedStrings.xml><?xml version="1.0" encoding="utf-8"?>
<sst xmlns="http://schemas.openxmlformats.org/spreadsheetml/2006/main" count="133" uniqueCount="82">
  <si>
    <t>Bundled Service Market</t>
  </si>
  <si>
    <t>RENEWABLE TO RETAIL MARKET</t>
  </si>
  <si>
    <t xml:space="preserve">Distribution </t>
  </si>
  <si>
    <t>OATT</t>
  </si>
  <si>
    <t>ENERGY BALANCING SERVICE</t>
  </si>
  <si>
    <t>STANDBY SERVICE</t>
  </si>
  <si>
    <t>EMBEDDED COST RECOVERY under RTT</t>
  </si>
  <si>
    <t>Total Revenue</t>
  </si>
  <si>
    <t>Usage</t>
  </si>
  <si>
    <t>Revenue</t>
  </si>
  <si>
    <t>Load (MWh)</t>
  </si>
  <si>
    <t>Spill (MWh)</t>
  </si>
  <si>
    <t>Coincident Firm Demand kW</t>
  </si>
  <si>
    <t xml:space="preserve">Energy-related </t>
  </si>
  <si>
    <t>Demand-Related</t>
  </si>
  <si>
    <t>$ Amount</t>
  </si>
  <si>
    <t>Cents/kWh</t>
  </si>
  <si>
    <t>Customers</t>
  </si>
  <si>
    <t>MWh</t>
  </si>
  <si>
    <t>Amount</t>
  </si>
  <si>
    <t>LRS</t>
  </si>
  <si>
    <t>MWs</t>
  </si>
  <si>
    <t>RtR Direct Delivery</t>
  </si>
  <si>
    <t xml:space="preserve">Top-up </t>
  </si>
  <si>
    <t>Total</t>
  </si>
  <si>
    <t>Net of Top-up</t>
  </si>
  <si>
    <t>Admin</t>
  </si>
  <si>
    <t>Spill Credit</t>
  </si>
  <si>
    <t>Refund for Excess Spill</t>
  </si>
  <si>
    <t>Metered</t>
  </si>
  <si>
    <t>Contributed Capacity</t>
  </si>
  <si>
    <t>Net</t>
  </si>
  <si>
    <t>Demand</t>
  </si>
  <si>
    <t>Displaced Energy (MWh)</t>
  </si>
  <si>
    <t>Forgone Energy-related Revenue</t>
  </si>
  <si>
    <t>Displaced Demand (MW)</t>
  </si>
  <si>
    <t>Forgone Demand-related Revenue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</si>
  <si>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</si>
  <si>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</si>
  <si>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</si>
  <si>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</si>
  <si>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</si>
  <si>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</si>
  <si>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</si>
  <si>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</si>
  <si>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</si>
  <si>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</si>
  <si>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</si>
  <si>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</si>
  <si>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</si>
  <si>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DOMESTIC</t>
  </si>
  <si>
    <t xml:space="preserve"> SMALL GENERAL</t>
  </si>
  <si>
    <t>GENERAL</t>
  </si>
  <si>
    <t>GENERAL LARGE</t>
  </si>
  <si>
    <t>SMALL INDUSTRIAL</t>
  </si>
  <si>
    <t>MEDIUM INDUSTRIAL</t>
  </si>
  <si>
    <t>LARGE INDUSTRIAL FIRM (Distribution)</t>
  </si>
  <si>
    <t>LARGE INDUSTRIAL FIRM (Transmission)</t>
  </si>
  <si>
    <t>UNMETERED</t>
  </si>
  <si>
    <t>EBS</t>
  </si>
  <si>
    <t>SS</t>
  </si>
  <si>
    <t>RTT</t>
  </si>
  <si>
    <t>of the total:</t>
  </si>
  <si>
    <t xml:space="preserve"> </t>
  </si>
  <si>
    <t>Example Calculation of the Credit Assurance charges payable by LRS in Renewable to Retail market</t>
  </si>
  <si>
    <t>DT</t>
  </si>
  <si>
    <t xml:space="preserve">Sample calculations for hypothetical two first months of operation - months January and February </t>
  </si>
  <si>
    <t>less</t>
  </si>
  <si>
    <t>Credit Assurance Required:</t>
  </si>
  <si>
    <t>NS Power forecasts the LRS Tariffed Services and DT Charges payments.</t>
  </si>
  <si>
    <t>(For this example the RtR customer mix and usage data for January and February from Appendix 24 are used as forecasts)</t>
  </si>
  <si>
    <t>Rounded upwards to the nearest $1000</t>
  </si>
  <si>
    <t>Credit Assurance amount calculation:</t>
  </si>
  <si>
    <t>SMALL GENERAL</t>
  </si>
  <si>
    <t>The forecasted payment for LRS Tariffed Services is:</t>
  </si>
  <si>
    <t>The forecasted payment for DT Charges is:</t>
  </si>
  <si>
    <t>The Credit Assurance amount payable by LRS to NS Power is :</t>
  </si>
  <si>
    <t>Month 1 - January</t>
  </si>
  <si>
    <t>Month 2 - February</t>
  </si>
  <si>
    <t xml:space="preserve">The additional Credit Assurance payable by LRS to NS Power is </t>
  </si>
  <si>
    <t>NS Power forecasts the LRS Tariffed Services and DT Charges payments:</t>
  </si>
  <si>
    <t>Less unused balance of LRS's Credit Assurance previously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</si>
</sst>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;[Red]\-&quot;$&quot;#,##0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&quot;$&quot;#,##0;[Red]&quot;$&quot;#,##0"/>
    <numFmt numFmtId="170" formatCode="&quot;$&quot;#,##0"/>
    <numFmt numFmtId="171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166" fontId="5" fillId="0" borderId="0" xfId="0" applyNumberFormat="1" applyFont="1"/>
    <xf numFmtId="6" fontId="5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66" fontId="4" fillId="0" borderId="4" xfId="0" applyNumberFormat="1" applyFont="1" applyBorder="1"/>
    <xf numFmtId="166" fontId="4" fillId="0" borderId="0" xfId="0" applyNumberFormat="1" applyFont="1" applyBorder="1"/>
    <xf numFmtId="6" fontId="4" fillId="0" borderId="0" xfId="0" applyNumberFormat="1" applyFont="1" applyBorder="1"/>
    <xf numFmtId="167" fontId="4" fillId="0" borderId="5" xfId="0" applyNumberFormat="1" applyFont="1" applyBorder="1"/>
    <xf numFmtId="167" fontId="4" fillId="0" borderId="0" xfId="0" applyNumberFormat="1" applyFont="1" applyBorder="1"/>
    <xf numFmtId="165" fontId="4" fillId="0" borderId="5" xfId="0" applyNumberFormat="1" applyFont="1" applyBorder="1"/>
    <xf numFmtId="2" fontId="4" fillId="0" borderId="5" xfId="0" applyNumberFormat="1" applyFont="1" applyBorder="1"/>
    <xf numFmtId="168" fontId="4" fillId="0" borderId="0" xfId="0" applyNumberFormat="1" applyFont="1" applyBorder="1"/>
    <xf numFmtId="168" fontId="4" fillId="0" borderId="5" xfId="0" applyNumberFormat="1" applyFont="1" applyBorder="1"/>
    <xf numFmtId="6" fontId="4" fillId="0" borderId="4" xfId="0" applyNumberFormat="1" applyFont="1" applyBorder="1"/>
    <xf numFmtId="165" fontId="4" fillId="0" borderId="6" xfId="0" applyNumberFormat="1" applyFont="1" applyBorder="1"/>
    <xf numFmtId="166" fontId="4" fillId="0" borderId="7" xfId="0" applyNumberFormat="1" applyFont="1" applyBorder="1"/>
    <xf numFmtId="6" fontId="4" fillId="0" borderId="7" xfId="0" applyNumberFormat="1" applyFont="1" applyBorder="1"/>
    <xf numFmtId="167" fontId="4" fillId="0" borderId="8" xfId="0" applyNumberFormat="1" applyFont="1" applyBorder="1"/>
    <xf numFmtId="6" fontId="4" fillId="0" borderId="6" xfId="0" applyNumberFormat="1" applyFont="1" applyBorder="1"/>
    <xf numFmtId="167" fontId="4" fillId="0" borderId="7" xfId="0" applyNumberFormat="1" applyFont="1" applyBorder="1"/>
    <xf numFmtId="165" fontId="4" fillId="0" borderId="8" xfId="0" applyNumberFormat="1" applyFont="1" applyBorder="1"/>
    <xf numFmtId="166" fontId="4" fillId="0" borderId="6" xfId="0" applyNumberFormat="1" applyFont="1" applyBorder="1"/>
    <xf numFmtId="2" fontId="4" fillId="0" borderId="8" xfId="0" applyNumberFormat="1" applyFont="1" applyBorder="1"/>
    <xf numFmtId="168" fontId="4" fillId="0" borderId="7" xfId="0" applyNumberFormat="1" applyFont="1" applyBorder="1"/>
    <xf numFmtId="168" fontId="4" fillId="0" borderId="8" xfId="0" applyNumberFormat="1" applyFont="1" applyBorder="1"/>
    <xf numFmtId="0" fontId="7" fillId="0" borderId="0" xfId="0" applyFont="1"/>
    <xf numFmtId="0" fontId="0" fillId="0" borderId="0" xfId="0" applyFont="1" applyAlignment="1"/>
    <xf numFmtId="170" fontId="0" fillId="0" borderId="0" xfId="0" applyNumberFormat="1" applyAlignment="1"/>
    <xf numFmtId="6" fontId="4" fillId="0" borderId="12" xfId="0" applyNumberFormat="1" applyFont="1" applyBorder="1"/>
    <xf numFmtId="0" fontId="8" fillId="0" borderId="0" xfId="0" applyFont="1"/>
    <xf numFmtId="170" fontId="0" fillId="0" borderId="0" xfId="0" applyNumberFormat="1"/>
    <xf numFmtId="0" fontId="9" fillId="0" borderId="0" xfId="0" applyFont="1"/>
    <xf numFmtId="0" fontId="4" fillId="0" borderId="9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0" fillId="0" borderId="0" xfId="0" applyFont="1"/>
    <xf numFmtId="0" fontId="10" fillId="0" borderId="13" xfId="0" applyFont="1" applyBorder="1"/>
    <xf numFmtId="0" fontId="8" fillId="0" borderId="0" xfId="0" applyFont="1" applyAlignment="1"/>
    <xf numFmtId="0" fontId="10" fillId="0" borderId="0" xfId="0" applyFont="1" applyAlignment="1"/>
    <xf numFmtId="6" fontId="10" fillId="0" borderId="0" xfId="0" applyNumberFormat="1" applyFont="1" applyAlignment="1"/>
    <xf numFmtId="171" fontId="10" fillId="0" borderId="0" xfId="2" applyNumberFormat="1" applyFont="1" applyAlignment="1"/>
    <xf numFmtId="171" fontId="10" fillId="0" borderId="0" xfId="2" applyNumberFormat="1" applyFont="1"/>
    <xf numFmtId="171" fontId="10" fillId="0" borderId="13" xfId="2" applyNumberFormat="1" applyFont="1" applyBorder="1"/>
    <xf numFmtId="171" fontId="8" fillId="0" borderId="0" xfId="2" applyNumberFormat="1" applyFont="1"/>
    <xf numFmtId="9" fontId="8" fillId="0" borderId="0" xfId="1" applyFont="1"/>
    <xf numFmtId="171" fontId="8" fillId="0" borderId="0" xfId="2" applyNumberFormat="1" applyFont="1" applyBorder="1"/>
    <xf numFmtId="169" fontId="8" fillId="0" borderId="0" xfId="0" applyNumberFormat="1" applyFont="1"/>
    <xf numFmtId="9" fontId="8" fillId="0" borderId="0" xfId="1" applyFont="1" applyAlignment="1">
      <alignment horizontal="right"/>
    </xf>
    <xf numFmtId="171" fontId="8" fillId="0" borderId="12" xfId="2" applyNumberFormat="1" applyFont="1" applyBorder="1"/>
    <xf numFmtId="3" fontId="10" fillId="0" borderId="0" xfId="0" applyNumberFormat="1" applyFont="1"/>
    <xf numFmtId="6" fontId="10" fillId="0" borderId="0" xfId="0" applyNumberFormat="1" applyFont="1"/>
    <xf numFmtId="6" fontId="10" fillId="0" borderId="13" xfId="0" applyNumberFormat="1" applyFont="1" applyBorder="1"/>
    <xf numFmtId="170" fontId="8" fillId="0" borderId="0" xfId="0" applyNumberFormat="1" applyFont="1"/>
    <xf numFmtId="171" fontId="10" fillId="0" borderId="0" xfId="2" applyNumberFormat="1" applyFont="1" applyBorder="1"/>
    <xf numFmtId="0" fontId="10" fillId="0" borderId="0" xfId="0" applyFont="1" applyAlignment="1">
      <alignment horizontal="right"/>
    </xf>
    <xf numFmtId="170" fontId="8" fillId="0" borderId="12" xfId="0" applyNumberFormat="1" applyFont="1" applyBorder="1"/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5"/>
  <sheetViews>
    <sheetView tabSelected="1" zoomScaleNormal="100" workbookViewId="0">
      <selection activeCell="H14" sqref="H14"/>
    </sheetView>
  </sheetViews>
  <sheetFormatPr defaultRowHeight="15" x14ac:dyDescent="0.25"/>
  <cols>
    <col min="3" max="3" width="10.140625" bestFit="1" customWidth="1"/>
    <col min="4" max="4" width="20" customWidth="1"/>
    <col min="6" max="6" width="1.7109375" customWidth="1"/>
    <col min="8" max="8" width="10.140625" bestFit="1" customWidth="1"/>
    <col min="9" max="9" width="11.140625" customWidth="1"/>
    <col min="10" max="10" width="15.85546875" customWidth="1"/>
    <col min="11" max="11" width="6.42578125" customWidth="1"/>
    <col min="12" max="12" width="6.7109375" customWidth="1"/>
    <col min="13" max="13" width="11.28515625" customWidth="1"/>
    <col min="14" max="14" width="12.140625" customWidth="1"/>
    <col min="15" max="15" width="7.140625" customWidth="1"/>
    <col min="22" max="22" width="11.140625" customWidth="1"/>
    <col min="23" max="23" width="10.7109375" customWidth="1"/>
    <col min="24" max="24" width="6.85546875" customWidth="1"/>
    <col min="25" max="25" width="11.5703125" customWidth="1"/>
    <col min="26" max="26" width="6.5703125" customWidth="1"/>
    <col min="28" max="32" width="9.5703125" customWidth="1"/>
    <col min="33" max="33" width="5.28515625" customWidth="1"/>
    <col min="34" max="38" width="9.5703125" customWidth="1"/>
    <col min="39" max="39" width="6" customWidth="1"/>
    <col min="40" max="40" width="9.5703125" customWidth="1"/>
    <col min="41" max="41" width="5.7109375" customWidth="1"/>
  </cols>
  <sheetData>
    <row r="1" spans="1:43" s="1" customFormat="1" ht="18.75" x14ac:dyDescent="0.3">
      <c r="A1" s="49" t="s">
        <v>64</v>
      </c>
    </row>
    <row r="2" spans="1:43" ht="22.5" customHeight="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x14ac:dyDescent="0.25">
      <c r="A3" s="1"/>
      <c r="B3" s="83" t="s">
        <v>0</v>
      </c>
      <c r="C3" s="83"/>
      <c r="D3" s="83"/>
      <c r="E3" s="83"/>
      <c r="F3" s="1"/>
      <c r="G3" s="90" t="s">
        <v>1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2"/>
      <c r="AQ3" s="2"/>
    </row>
    <row r="4" spans="1:43" s="4" customFormat="1" ht="12.75" x14ac:dyDescent="0.2">
      <c r="B4" s="5"/>
      <c r="C4" s="5"/>
      <c r="D4" s="5"/>
      <c r="E4" s="5"/>
      <c r="G4" s="76" t="s">
        <v>2</v>
      </c>
      <c r="H4" s="77"/>
      <c r="I4" s="77"/>
      <c r="J4" s="78"/>
      <c r="K4" s="84" t="s">
        <v>3</v>
      </c>
      <c r="L4" s="85"/>
      <c r="M4" s="85"/>
      <c r="N4" s="85"/>
      <c r="O4" s="86"/>
      <c r="P4" s="76" t="s">
        <v>4</v>
      </c>
      <c r="Q4" s="77"/>
      <c r="R4" s="77"/>
      <c r="S4" s="77"/>
      <c r="T4" s="77"/>
      <c r="U4" s="77"/>
      <c r="V4" s="77"/>
      <c r="W4" s="77"/>
      <c r="X4" s="77"/>
      <c r="Y4" s="77"/>
      <c r="Z4" s="78"/>
      <c r="AA4" s="76" t="s">
        <v>5</v>
      </c>
      <c r="AB4" s="77"/>
      <c r="AC4" s="77"/>
      <c r="AD4" s="77"/>
      <c r="AE4" s="77"/>
      <c r="AF4" s="77"/>
      <c r="AG4" s="78"/>
      <c r="AH4" s="76" t="s">
        <v>6</v>
      </c>
      <c r="AI4" s="77"/>
      <c r="AJ4" s="77"/>
      <c r="AK4" s="77"/>
      <c r="AL4" s="77"/>
      <c r="AM4" s="78"/>
      <c r="AN4" s="76" t="s">
        <v>7</v>
      </c>
      <c r="AO4" s="78"/>
      <c r="AP4" s="6"/>
      <c r="AQ4" s="6"/>
    </row>
    <row r="5" spans="1:43" s="4" customFormat="1" ht="31.5" customHeight="1" x14ac:dyDescent="0.2">
      <c r="B5" s="5" t="s">
        <v>8</v>
      </c>
      <c r="C5" s="5"/>
      <c r="D5" s="5" t="s">
        <v>9</v>
      </c>
      <c r="E5" s="5"/>
      <c r="G5" s="76" t="s">
        <v>8</v>
      </c>
      <c r="H5" s="78"/>
      <c r="I5" s="52" t="s">
        <v>9</v>
      </c>
      <c r="J5" s="53"/>
      <c r="K5" s="76" t="s">
        <v>8</v>
      </c>
      <c r="L5" s="77"/>
      <c r="M5" s="78"/>
      <c r="N5" s="76" t="s">
        <v>9</v>
      </c>
      <c r="O5" s="78"/>
      <c r="P5" s="87" t="s">
        <v>10</v>
      </c>
      <c r="Q5" s="88"/>
      <c r="R5" s="89"/>
      <c r="S5" s="87" t="s">
        <v>11</v>
      </c>
      <c r="T5" s="89"/>
      <c r="U5" s="76" t="s">
        <v>9</v>
      </c>
      <c r="V5" s="77"/>
      <c r="W5" s="77"/>
      <c r="X5" s="77"/>
      <c r="Y5" s="77"/>
      <c r="Z5" s="78"/>
      <c r="AA5" s="76" t="s">
        <v>12</v>
      </c>
      <c r="AB5" s="77"/>
      <c r="AC5" s="78"/>
      <c r="AD5" s="79" t="s">
        <v>9</v>
      </c>
      <c r="AE5" s="80"/>
      <c r="AF5" s="80"/>
      <c r="AG5" s="81"/>
      <c r="AH5" s="76" t="s">
        <v>13</v>
      </c>
      <c r="AI5" s="78"/>
      <c r="AJ5" s="76" t="s">
        <v>14</v>
      </c>
      <c r="AK5" s="78"/>
      <c r="AL5" s="54"/>
      <c r="AM5" s="53"/>
      <c r="AN5" s="14" t="s">
        <v>15</v>
      </c>
      <c r="AO5" s="16" t="s">
        <v>16</v>
      </c>
      <c r="AP5" s="6"/>
      <c r="AQ5" s="6"/>
    </row>
    <row r="6" spans="1:43" s="6" customFormat="1" ht="59.25" customHeight="1" x14ac:dyDescent="0.2">
      <c r="B6" s="7" t="s">
        <v>17</v>
      </c>
      <c r="C6" s="7" t="s">
        <v>18</v>
      </c>
      <c r="D6" s="7" t="s">
        <v>19</v>
      </c>
      <c r="E6" s="7" t="s">
        <v>16</v>
      </c>
      <c r="G6" s="8" t="s">
        <v>17</v>
      </c>
      <c r="H6" s="9" t="s">
        <v>18</v>
      </c>
      <c r="I6" s="9" t="s">
        <v>19</v>
      </c>
      <c r="J6" s="10" t="s">
        <v>16</v>
      </c>
      <c r="K6" s="11" t="s">
        <v>20</v>
      </c>
      <c r="L6" s="12" t="s">
        <v>21</v>
      </c>
      <c r="M6" s="12" t="s">
        <v>18</v>
      </c>
      <c r="N6" s="12" t="s">
        <v>19</v>
      </c>
      <c r="O6" s="13" t="s">
        <v>16</v>
      </c>
      <c r="P6" s="14" t="s">
        <v>22</v>
      </c>
      <c r="Q6" s="15" t="s">
        <v>23</v>
      </c>
      <c r="R6" s="15" t="s">
        <v>24</v>
      </c>
      <c r="S6" s="15" t="s">
        <v>24</v>
      </c>
      <c r="T6" s="15" t="s">
        <v>25</v>
      </c>
      <c r="U6" s="15" t="s">
        <v>26</v>
      </c>
      <c r="V6" s="15" t="s">
        <v>23</v>
      </c>
      <c r="W6" s="15" t="s">
        <v>27</v>
      </c>
      <c r="X6" s="15" t="s">
        <v>28</v>
      </c>
      <c r="Y6" s="15" t="s">
        <v>24</v>
      </c>
      <c r="Z6" s="16" t="s">
        <v>16</v>
      </c>
      <c r="AA6" s="14" t="s">
        <v>29</v>
      </c>
      <c r="AB6" s="15" t="s">
        <v>30</v>
      </c>
      <c r="AC6" s="15" t="s">
        <v>31</v>
      </c>
      <c r="AD6" s="15" t="s">
        <v>26</v>
      </c>
      <c r="AE6" s="15" t="s">
        <v>32</v>
      </c>
      <c r="AF6" s="15" t="s">
        <v>24</v>
      </c>
      <c r="AG6" s="16" t="s">
        <v>16</v>
      </c>
      <c r="AH6" s="14" t="s">
        <v>33</v>
      </c>
      <c r="AI6" s="15" t="s">
        <v>34</v>
      </c>
      <c r="AJ6" s="15" t="s">
        <v>35</v>
      </c>
      <c r="AK6" s="15" t="s">
        <v>36</v>
      </c>
      <c r="AL6" s="15" t="s">
        <v>7</v>
      </c>
      <c r="AM6" s="16" t="s">
        <v>16</v>
      </c>
      <c r="AN6" s="8"/>
      <c r="AO6" s="10"/>
    </row>
    <row r="7" spans="1:43" s="4" customFormat="1" ht="13.5" thickBot="1" x14ac:dyDescent="0.25">
      <c r="B7" s="5"/>
      <c r="C7" s="5"/>
      <c r="D7" s="5"/>
      <c r="E7" s="5"/>
      <c r="G7" s="17"/>
      <c r="H7" s="18"/>
      <c r="I7" s="18"/>
      <c r="J7" s="19"/>
      <c r="K7" s="17"/>
      <c r="L7" s="18"/>
      <c r="M7" s="18"/>
      <c r="N7" s="18"/>
      <c r="O7" s="19"/>
      <c r="P7" s="17"/>
      <c r="Q7" s="18"/>
      <c r="R7" s="18"/>
      <c r="S7" s="18"/>
      <c r="T7" s="18"/>
      <c r="U7" s="18"/>
      <c r="V7" s="18"/>
      <c r="W7" s="18"/>
      <c r="X7" s="18"/>
      <c r="Y7" s="18"/>
      <c r="Z7" s="19"/>
      <c r="AA7" s="17"/>
      <c r="AB7" s="18"/>
      <c r="AC7" s="18"/>
      <c r="AD7" s="18"/>
      <c r="AE7" s="18"/>
      <c r="AF7" s="18"/>
      <c r="AG7" s="19"/>
      <c r="AH7" s="17"/>
      <c r="AI7" s="18"/>
      <c r="AJ7" s="18"/>
      <c r="AK7" s="18"/>
      <c r="AL7" s="18"/>
      <c r="AM7" s="19"/>
      <c r="AN7" s="17"/>
      <c r="AO7" s="19"/>
    </row>
    <row r="8" spans="1:43" s="4" customFormat="1" ht="13.5" thickBot="1" x14ac:dyDescent="0.25">
      <c r="A8" s="4" t="s">
        <v>37</v>
      </c>
      <c r="B8" s="5">
        <v>429</v>
      </c>
      <c r="C8" s="20">
        <v>7264.6774827325116</v>
      </c>
      <c r="D8" s="21">
        <v>802131.59035514598</v>
      </c>
      <c r="E8" s="22">
        <v>11.041530642781334</v>
      </c>
      <c r="F8" s="23"/>
      <c r="G8" s="24">
        <v>429</v>
      </c>
      <c r="H8" s="25">
        <v>7264.6774827325116</v>
      </c>
      <c r="I8" s="48">
        <v>67182.929758004349</v>
      </c>
      <c r="J8" s="27">
        <v>0.92478888316366648</v>
      </c>
      <c r="K8" s="24">
        <v>1</v>
      </c>
      <c r="L8" s="28">
        <v>13.165330557009881</v>
      </c>
      <c r="M8" s="25">
        <v>7458.6457081832305</v>
      </c>
      <c r="N8" s="26">
        <v>94142.66314425024</v>
      </c>
      <c r="O8" s="29">
        <v>1.262195133373367</v>
      </c>
      <c r="P8" s="24">
        <v>5627</v>
      </c>
      <c r="Q8" s="25">
        <v>1831.6457081832305</v>
      </c>
      <c r="R8" s="25">
        <v>7458.6457081832305</v>
      </c>
      <c r="S8" s="25">
        <v>7175.6350918310727</v>
      </c>
      <c r="T8" s="25">
        <v>5343.9893836478423</v>
      </c>
      <c r="U8" s="26">
        <v>1053.03</v>
      </c>
      <c r="V8" s="26">
        <v>182413.59607796793</v>
      </c>
      <c r="W8" s="26">
        <v>-378155.9693394975</v>
      </c>
      <c r="X8" s="26"/>
      <c r="Y8" s="26">
        <v>-194689.34326152958</v>
      </c>
      <c r="Z8" s="29">
        <v>-2.6102505854102542</v>
      </c>
      <c r="AA8" s="24">
        <v>11543.451868313032</v>
      </c>
      <c r="AB8" s="25">
        <v>6384.6956068309228</v>
      </c>
      <c r="AC8" s="25">
        <v>5158.756261482109</v>
      </c>
      <c r="AD8" s="26">
        <v>1053.03</v>
      </c>
      <c r="AE8" s="26">
        <v>27702.521124158928</v>
      </c>
      <c r="AF8" s="26">
        <v>28755.551124158927</v>
      </c>
      <c r="AG8" s="30">
        <v>0.38553314166149305</v>
      </c>
      <c r="AH8" s="24">
        <v>5627</v>
      </c>
      <c r="AI8" s="26">
        <v>186197.43000000002</v>
      </c>
      <c r="AJ8" s="31">
        <v>6.3846956068309231</v>
      </c>
      <c r="AK8" s="26">
        <v>34285.815408682058</v>
      </c>
      <c r="AL8" s="26">
        <v>220483.24540868209</v>
      </c>
      <c r="AM8" s="32">
        <v>2.9560761301046861</v>
      </c>
      <c r="AN8" s="33">
        <v>215875.04617356605</v>
      </c>
      <c r="AO8" s="27">
        <v>2.8942928062224409</v>
      </c>
    </row>
    <row r="9" spans="1:43" s="4" customFormat="1" ht="12.75" x14ac:dyDescent="0.2">
      <c r="A9" s="4" t="s">
        <v>38</v>
      </c>
      <c r="B9" s="5">
        <v>678</v>
      </c>
      <c r="C9" s="20">
        <v>7026.9774747551073</v>
      </c>
      <c r="D9" s="21">
        <v>805268.16553969262</v>
      </c>
      <c r="E9" s="22">
        <v>11.459666242458768</v>
      </c>
      <c r="F9" s="23"/>
      <c r="G9" s="24">
        <v>678</v>
      </c>
      <c r="H9" s="25">
        <v>7026.9774747551073</v>
      </c>
      <c r="I9" s="26">
        <v>76289.751583695164</v>
      </c>
      <c r="J9" s="27">
        <v>1.0856695052427772</v>
      </c>
      <c r="K9" s="24">
        <v>1</v>
      </c>
      <c r="L9" s="28">
        <v>14.232780914672357</v>
      </c>
      <c r="M9" s="25">
        <v>7238.4047018990204</v>
      </c>
      <c r="N9" s="26">
        <v>95786.064162475959</v>
      </c>
      <c r="O9" s="29">
        <v>1.323303519314776</v>
      </c>
      <c r="P9" s="24">
        <v>4931</v>
      </c>
      <c r="Q9" s="25">
        <v>2307.4047018990204</v>
      </c>
      <c r="R9" s="25">
        <v>7238.4047018990204</v>
      </c>
      <c r="S9" s="25">
        <v>4124.6980577787544</v>
      </c>
      <c r="T9" s="25">
        <v>1817.293355879734</v>
      </c>
      <c r="U9" s="26">
        <v>1053.03</v>
      </c>
      <c r="V9" s="26">
        <v>229794.43426212342</v>
      </c>
      <c r="W9" s="26">
        <v>-217371.58764494033</v>
      </c>
      <c r="X9" s="18"/>
      <c r="Y9" s="26">
        <v>13475.876617183094</v>
      </c>
      <c r="Z9" s="29">
        <v>0.1861719145607823</v>
      </c>
      <c r="AA9" s="24">
        <v>12534.255981459457</v>
      </c>
      <c r="AB9" s="25">
        <v>6384.6956068309228</v>
      </c>
      <c r="AC9" s="25">
        <v>6149.5603746285342</v>
      </c>
      <c r="AD9" s="26">
        <v>1053.03</v>
      </c>
      <c r="AE9" s="26">
        <v>33023.139211755231</v>
      </c>
      <c r="AF9" s="26">
        <v>34076.16921175523</v>
      </c>
      <c r="AG9" s="30">
        <v>0.47076905223073851</v>
      </c>
      <c r="AH9" s="24">
        <v>4931</v>
      </c>
      <c r="AI9" s="26">
        <v>163166.79</v>
      </c>
      <c r="AJ9" s="31">
        <v>6.3846956068309231</v>
      </c>
      <c r="AK9" s="26">
        <v>34285.815408682058</v>
      </c>
      <c r="AL9" s="26">
        <v>197452.60540868208</v>
      </c>
      <c r="AM9" s="32">
        <v>2.7278469986194569</v>
      </c>
      <c r="AN9" s="33">
        <v>417080.4669837915</v>
      </c>
      <c r="AO9" s="27">
        <v>5.7620495697673411</v>
      </c>
    </row>
    <row r="10" spans="1:43" s="4" customFormat="1" ht="12.75" x14ac:dyDescent="0.2">
      <c r="A10" s="4" t="s">
        <v>39</v>
      </c>
      <c r="B10" s="5">
        <v>969</v>
      </c>
      <c r="C10" s="20">
        <v>8062.3296894214127</v>
      </c>
      <c r="D10" s="21">
        <v>908900.46746732458</v>
      </c>
      <c r="E10" s="22">
        <v>11.273422230052107</v>
      </c>
      <c r="F10" s="23"/>
      <c r="G10" s="24">
        <v>969</v>
      </c>
      <c r="H10" s="25">
        <v>8062.3296894214127</v>
      </c>
      <c r="I10" s="26">
        <v>88295.07293246279</v>
      </c>
      <c r="J10" s="27">
        <v>1.0951558213789596</v>
      </c>
      <c r="K10" s="24">
        <v>1</v>
      </c>
      <c r="L10" s="28">
        <v>14.746023749491787</v>
      </c>
      <c r="M10" s="25">
        <v>8340.9311710459278</v>
      </c>
      <c r="N10" s="26">
        <v>100538.57459479544</v>
      </c>
      <c r="O10" s="29">
        <v>1.2053639160073324</v>
      </c>
      <c r="P10" s="24">
        <v>5294.6566102882798</v>
      </c>
      <c r="Q10" s="25">
        <v>3046.274560757648</v>
      </c>
      <c r="R10" s="25">
        <v>8340.9311710459278</v>
      </c>
      <c r="S10" s="25">
        <v>4200.6685769666028</v>
      </c>
      <c r="T10" s="25">
        <v>1154.3940162089548</v>
      </c>
      <c r="U10" s="26">
        <v>1053.03</v>
      </c>
      <c r="V10" s="26">
        <v>303378.48350585415</v>
      </c>
      <c r="W10" s="26">
        <v>-221375.23400613994</v>
      </c>
      <c r="X10" s="18"/>
      <c r="Y10" s="26">
        <v>83056.279499714234</v>
      </c>
      <c r="Z10" s="29">
        <v>0.99576747243796304</v>
      </c>
      <c r="AA10" s="24">
        <v>14608.397770094893</v>
      </c>
      <c r="AB10" s="25">
        <v>6384.6956068309228</v>
      </c>
      <c r="AC10" s="25">
        <v>8223.7021632639699</v>
      </c>
      <c r="AD10" s="26">
        <v>1053.03</v>
      </c>
      <c r="AE10" s="26">
        <v>44161.280616727519</v>
      </c>
      <c r="AF10" s="26">
        <v>45214.310616727518</v>
      </c>
      <c r="AG10" s="30">
        <v>0.54207749338204614</v>
      </c>
      <c r="AH10" s="24">
        <v>5294.6566102882798</v>
      </c>
      <c r="AI10" s="26">
        <v>175200.18723443919</v>
      </c>
      <c r="AJ10" s="31">
        <v>6.3846956068309231</v>
      </c>
      <c r="AK10" s="26">
        <v>34285.815408682058</v>
      </c>
      <c r="AL10" s="26">
        <v>209486.00264312123</v>
      </c>
      <c r="AM10" s="32">
        <v>2.5115421569514322</v>
      </c>
      <c r="AN10" s="33">
        <v>526590.24028682127</v>
      </c>
      <c r="AO10" s="27">
        <v>6.3133267675770597</v>
      </c>
    </row>
    <row r="11" spans="1:43" s="4" customFormat="1" ht="12.75" x14ac:dyDescent="0.2">
      <c r="A11" s="4" t="s">
        <v>40</v>
      </c>
      <c r="B11" s="5">
        <v>1199</v>
      </c>
      <c r="C11" s="20">
        <v>8058.2074676024049</v>
      </c>
      <c r="D11" s="21">
        <v>922884.06800779933</v>
      </c>
      <c r="E11" s="22">
        <v>11.452721609839481</v>
      </c>
      <c r="F11" s="23"/>
      <c r="G11" s="24">
        <v>1199</v>
      </c>
      <c r="H11" s="25">
        <v>8058.2074676024049</v>
      </c>
      <c r="I11" s="26">
        <v>93798.543254637611</v>
      </c>
      <c r="J11" s="27">
        <v>1.1640125131023205</v>
      </c>
      <c r="K11" s="24">
        <v>1</v>
      </c>
      <c r="L11" s="28">
        <v>15.534626139647965</v>
      </c>
      <c r="M11" s="25">
        <v>8294.4490481049143</v>
      </c>
      <c r="N11" s="26">
        <v>107985.10315390366</v>
      </c>
      <c r="O11" s="29">
        <v>1.3018960334511394</v>
      </c>
      <c r="P11" s="24">
        <v>4939</v>
      </c>
      <c r="Q11" s="25">
        <v>3355.4490481049143</v>
      </c>
      <c r="R11" s="25">
        <v>8294.4490481049143</v>
      </c>
      <c r="S11" s="25">
        <v>4671.4616311136997</v>
      </c>
      <c r="T11" s="25">
        <v>1316.0125830087854</v>
      </c>
      <c r="U11" s="26">
        <v>1053.03</v>
      </c>
      <c r="V11" s="26">
        <v>334169.17070076836</v>
      </c>
      <c r="W11" s="26">
        <v>-246186.02795969197</v>
      </c>
      <c r="X11" s="18"/>
      <c r="Y11" s="26">
        <v>89036.172741076414</v>
      </c>
      <c r="Z11" s="29">
        <v>1.0734428799875391</v>
      </c>
      <c r="AA11" s="24">
        <v>14778.125885902577</v>
      </c>
      <c r="AB11" s="25">
        <v>6384.6956068309228</v>
      </c>
      <c r="AC11" s="25">
        <v>8393.4302790716538</v>
      </c>
      <c r="AD11" s="26">
        <v>1053.03</v>
      </c>
      <c r="AE11" s="26">
        <v>45072.720598614782</v>
      </c>
      <c r="AF11" s="26">
        <v>46125.750598614781</v>
      </c>
      <c r="AG11" s="30">
        <v>0.5561038512757327</v>
      </c>
      <c r="AH11" s="24">
        <v>4939</v>
      </c>
      <c r="AI11" s="26">
        <v>163431.51</v>
      </c>
      <c r="AJ11" s="31">
        <v>6.3846956068309231</v>
      </c>
      <c r="AK11" s="26">
        <v>34285.815408682058</v>
      </c>
      <c r="AL11" s="26">
        <v>197717.32540868205</v>
      </c>
      <c r="AM11" s="32">
        <v>2.3837306644719916</v>
      </c>
      <c r="AN11" s="33">
        <v>534662.8951569146</v>
      </c>
      <c r="AO11" s="27">
        <v>6.446032666619038</v>
      </c>
    </row>
    <row r="12" spans="1:43" s="4" customFormat="1" ht="12.75" x14ac:dyDescent="0.2">
      <c r="A12" s="4" t="s">
        <v>41</v>
      </c>
      <c r="B12" s="5">
        <v>1411</v>
      </c>
      <c r="C12" s="20">
        <v>8596.7285773938784</v>
      </c>
      <c r="D12" s="21">
        <v>969657.97801236715</v>
      </c>
      <c r="E12" s="22">
        <v>11.279383422226431</v>
      </c>
      <c r="F12" s="23"/>
      <c r="G12" s="24">
        <v>1411</v>
      </c>
      <c r="H12" s="25">
        <v>8596.7285773938784</v>
      </c>
      <c r="I12" s="26">
        <v>97954.836038160996</v>
      </c>
      <c r="J12" s="27">
        <v>1.139443163248691</v>
      </c>
      <c r="K12" s="24">
        <v>1</v>
      </c>
      <c r="L12" s="28">
        <v>15.579492766130425</v>
      </c>
      <c r="M12" s="25">
        <v>8890.0595467205258</v>
      </c>
      <c r="N12" s="26">
        <v>106079.04685730349</v>
      </c>
      <c r="O12" s="29">
        <v>1.1932321296591903</v>
      </c>
      <c r="P12" s="24">
        <v>4048.1252390474801</v>
      </c>
      <c r="Q12" s="25">
        <v>4841.9343076730456</v>
      </c>
      <c r="R12" s="25">
        <v>8890.0595467205258</v>
      </c>
      <c r="S12" s="25">
        <v>2910.2924964954664</v>
      </c>
      <c r="T12" s="25">
        <v>-1931.6418111775793</v>
      </c>
      <c r="U12" s="26">
        <v>1053.03</v>
      </c>
      <c r="V12" s="26">
        <v>482208.23770115856</v>
      </c>
      <c r="W12" s="26">
        <v>-153372.41456531108</v>
      </c>
      <c r="X12" s="18"/>
      <c r="Y12" s="26">
        <v>329888.85313584749</v>
      </c>
      <c r="Z12" s="29">
        <v>3.7107608942567873</v>
      </c>
      <c r="AA12" s="24">
        <v>16373.075225949844</v>
      </c>
      <c r="AB12" s="25">
        <v>6384.6956068309228</v>
      </c>
      <c r="AC12" s="25">
        <v>9988.3796191189213</v>
      </c>
      <c r="AD12" s="26">
        <v>1053.03</v>
      </c>
      <c r="AE12" s="26">
        <v>53637.598554668606</v>
      </c>
      <c r="AF12" s="26">
        <v>54690.628554668605</v>
      </c>
      <c r="AG12" s="30">
        <v>0.61518855151924767</v>
      </c>
      <c r="AH12" s="24">
        <v>4048.1252390474801</v>
      </c>
      <c r="AI12" s="26">
        <v>133952.46416008112</v>
      </c>
      <c r="AJ12" s="31">
        <v>6.3846956068309231</v>
      </c>
      <c r="AK12" s="26">
        <v>34285.815408682058</v>
      </c>
      <c r="AL12" s="26">
        <v>168238.27956876316</v>
      </c>
      <c r="AM12" s="32">
        <v>1.8924314138123512</v>
      </c>
      <c r="AN12" s="33">
        <v>756851.64415474376</v>
      </c>
      <c r="AO12" s="27">
        <v>8.513459782549381</v>
      </c>
    </row>
    <row r="13" spans="1:43" s="4" customFormat="1" ht="12.75" x14ac:dyDescent="0.2">
      <c r="A13" s="4" t="s">
        <v>42</v>
      </c>
      <c r="B13" s="5">
        <v>1629</v>
      </c>
      <c r="C13" s="20">
        <v>8472.3886106077025</v>
      </c>
      <c r="D13" s="21">
        <v>978802.66194772627</v>
      </c>
      <c r="E13" s="22">
        <v>11.552853710253965</v>
      </c>
      <c r="F13" s="23"/>
      <c r="G13" s="24">
        <v>1629</v>
      </c>
      <c r="H13" s="25">
        <v>8472.3886106077025</v>
      </c>
      <c r="I13" s="26">
        <v>103920.73513684604</v>
      </c>
      <c r="J13" s="27">
        <v>1.2265813091568289</v>
      </c>
      <c r="K13" s="24">
        <v>1</v>
      </c>
      <c r="L13" s="28">
        <v>16.821992058500751</v>
      </c>
      <c r="M13" s="25">
        <v>8660.5923106423579</v>
      </c>
      <c r="N13" s="26">
        <v>112329.28097126767</v>
      </c>
      <c r="O13" s="29">
        <v>1.2970161501914201</v>
      </c>
      <c r="P13" s="24">
        <v>3767.6934408198599</v>
      </c>
      <c r="Q13" s="25">
        <v>4892.8988698224985</v>
      </c>
      <c r="R13" s="25">
        <v>8660.5923106423579</v>
      </c>
      <c r="S13" s="25">
        <v>522.1828042164957</v>
      </c>
      <c r="T13" s="25">
        <v>-4370.7160656060023</v>
      </c>
      <c r="U13" s="26">
        <v>1053.03</v>
      </c>
      <c r="V13" s="26">
        <v>487283.79844562261</v>
      </c>
      <c r="W13" s="26">
        <v>-27519.033782209321</v>
      </c>
      <c r="X13" s="18"/>
      <c r="Y13" s="26">
        <v>460817.79466341331</v>
      </c>
      <c r="Z13" s="29">
        <v>5.3208577212109223</v>
      </c>
      <c r="AA13" s="24">
        <v>16357.749238689601</v>
      </c>
      <c r="AB13" s="25">
        <v>6384.6956068309228</v>
      </c>
      <c r="AC13" s="25">
        <v>9973.0536318586783</v>
      </c>
      <c r="AD13" s="26">
        <v>1053.03</v>
      </c>
      <c r="AE13" s="26">
        <v>53555.298003081101</v>
      </c>
      <c r="AF13" s="26">
        <v>54608.3280030811</v>
      </c>
      <c r="AG13" s="30">
        <v>0.63053802839763029</v>
      </c>
      <c r="AH13" s="24">
        <v>3767.6934408198599</v>
      </c>
      <c r="AI13" s="26">
        <v>124672.97595672918</v>
      </c>
      <c r="AJ13" s="31">
        <v>6.3846956068309231</v>
      </c>
      <c r="AK13" s="26">
        <v>34285.815408682058</v>
      </c>
      <c r="AL13" s="26">
        <v>158958.79136541125</v>
      </c>
      <c r="AM13" s="32">
        <v>1.8354263272510658</v>
      </c>
      <c r="AN13" s="33">
        <v>890634.93014001939</v>
      </c>
      <c r="AO13" s="27">
        <v>10.283764645584164</v>
      </c>
    </row>
    <row r="14" spans="1:43" s="4" customFormat="1" ht="12.75" x14ac:dyDescent="0.2">
      <c r="A14" s="4" t="s">
        <v>43</v>
      </c>
      <c r="B14" s="5">
        <v>1926</v>
      </c>
      <c r="C14" s="20">
        <v>9575.6445502804399</v>
      </c>
      <c r="D14" s="21">
        <v>1094815.6049297012</v>
      </c>
      <c r="E14" s="22">
        <v>11.433335888576163</v>
      </c>
      <c r="F14" s="23"/>
      <c r="G14" s="24">
        <v>1926</v>
      </c>
      <c r="H14" s="25">
        <v>9575.6445502804399</v>
      </c>
      <c r="I14" s="26">
        <v>116035.38047770192</v>
      </c>
      <c r="J14" s="27">
        <v>1.2117761876854924</v>
      </c>
      <c r="K14" s="24">
        <v>1</v>
      </c>
      <c r="L14" s="28">
        <v>17.990307592466184</v>
      </c>
      <c r="M14" s="25">
        <v>9798.5757359177733</v>
      </c>
      <c r="N14" s="26">
        <v>118973.50019204221</v>
      </c>
      <c r="O14" s="29">
        <v>1.214191770299142</v>
      </c>
      <c r="P14" s="24">
        <v>5874</v>
      </c>
      <c r="Q14" s="25">
        <v>3924.5757359177733</v>
      </c>
      <c r="R14" s="25">
        <v>9798.5757359177733</v>
      </c>
      <c r="S14" s="25">
        <v>4803.4653747544216</v>
      </c>
      <c r="T14" s="25">
        <v>878.88963883664837</v>
      </c>
      <c r="U14" s="26">
        <v>1053.03</v>
      </c>
      <c r="V14" s="26">
        <v>390848.497540051</v>
      </c>
      <c r="W14" s="26">
        <v>-253142.62524955801</v>
      </c>
      <c r="X14" s="18"/>
      <c r="Y14" s="26">
        <v>138758.90229049302</v>
      </c>
      <c r="Z14" s="29">
        <v>1.4161129742749936</v>
      </c>
      <c r="AA14" s="24">
        <v>17280.292635807557</v>
      </c>
      <c r="AB14" s="25">
        <v>14695.215747620914</v>
      </c>
      <c r="AC14" s="25">
        <v>2585.0768881866425</v>
      </c>
      <c r="AD14" s="26">
        <v>1053.03</v>
      </c>
      <c r="AE14" s="26">
        <v>13881.86288956227</v>
      </c>
      <c r="AF14" s="26">
        <v>14934.89288956227</v>
      </c>
      <c r="AG14" s="30">
        <v>0.15241901774373956</v>
      </c>
      <c r="AH14" s="24">
        <v>5874</v>
      </c>
      <c r="AI14" s="26">
        <v>194370.66000000003</v>
      </c>
      <c r="AJ14" s="31">
        <v>14.695215747620914</v>
      </c>
      <c r="AK14" s="26">
        <v>78913.308564724299</v>
      </c>
      <c r="AL14" s="26">
        <v>273283.96856472432</v>
      </c>
      <c r="AM14" s="32">
        <v>2.7890172605695276</v>
      </c>
      <c r="AN14" s="33">
        <v>661986.64441452373</v>
      </c>
      <c r="AO14" s="27">
        <v>6.7559476219379295</v>
      </c>
    </row>
    <row r="15" spans="1:43" s="4" customFormat="1" ht="12.75" x14ac:dyDescent="0.2">
      <c r="A15" s="4" t="s">
        <v>44</v>
      </c>
      <c r="B15" s="5">
        <v>2144</v>
      </c>
      <c r="C15" s="20">
        <v>10091.034906309778</v>
      </c>
      <c r="D15" s="21">
        <v>1156840.4089308803</v>
      </c>
      <c r="E15" s="22">
        <v>11.464041296770509</v>
      </c>
      <c r="F15" s="23"/>
      <c r="G15" s="24">
        <v>2144</v>
      </c>
      <c r="H15" s="25">
        <v>10091.034906309778</v>
      </c>
      <c r="I15" s="26">
        <v>124782.31057729218</v>
      </c>
      <c r="J15" s="27">
        <v>1.2365660384275117</v>
      </c>
      <c r="K15" s="24">
        <v>1</v>
      </c>
      <c r="L15" s="28">
        <v>19.174777394275786</v>
      </c>
      <c r="M15" s="25">
        <v>10412.031578146403</v>
      </c>
      <c r="N15" s="26">
        <v>127113.55409859782</v>
      </c>
      <c r="O15" s="29">
        <v>1.2208333517292995</v>
      </c>
      <c r="P15" s="24">
        <v>6329</v>
      </c>
      <c r="Q15" s="25">
        <v>4083.0315781464033</v>
      </c>
      <c r="R15" s="25">
        <v>10412.031578146403</v>
      </c>
      <c r="S15" s="25">
        <v>5408.3939643824651</v>
      </c>
      <c r="T15" s="25">
        <v>1325.3623862360619</v>
      </c>
      <c r="U15" s="26">
        <v>1053.03</v>
      </c>
      <c r="V15" s="26">
        <v>406629.11486760026</v>
      </c>
      <c r="W15" s="26">
        <v>-285022.3619229559</v>
      </c>
      <c r="X15" s="18"/>
      <c r="Y15" s="26">
        <v>122659.78294464439</v>
      </c>
      <c r="Z15" s="29">
        <v>1.1780581150185183</v>
      </c>
      <c r="AA15" s="24">
        <v>18647.501468715669</v>
      </c>
      <c r="AB15" s="25">
        <v>14695.215747620914</v>
      </c>
      <c r="AC15" s="25">
        <v>3952.285721094755</v>
      </c>
      <c r="AD15" s="26">
        <v>1053.03</v>
      </c>
      <c r="AE15" s="26">
        <v>21223.774322278834</v>
      </c>
      <c r="AF15" s="26">
        <v>22276.804322278833</v>
      </c>
      <c r="AG15" s="30">
        <v>0.21395252362694669</v>
      </c>
      <c r="AH15" s="24">
        <v>6329</v>
      </c>
      <c r="AI15" s="26">
        <v>209426.61</v>
      </c>
      <c r="AJ15" s="31">
        <v>14.695215747620914</v>
      </c>
      <c r="AK15" s="26">
        <v>78913.308564724299</v>
      </c>
      <c r="AL15" s="26">
        <v>288339.91856472427</v>
      </c>
      <c r="AM15" s="32">
        <v>2.7692954674658781</v>
      </c>
      <c r="AN15" s="33">
        <v>685172.3705075375</v>
      </c>
      <c r="AO15" s="27">
        <v>6.5805829089649661</v>
      </c>
    </row>
    <row r="16" spans="1:43" s="4" customFormat="1" ht="12.75" x14ac:dyDescent="0.2">
      <c r="A16" s="4" t="s">
        <v>45</v>
      </c>
      <c r="B16" s="5">
        <v>2442</v>
      </c>
      <c r="C16" s="20">
        <v>15166.586978391821</v>
      </c>
      <c r="D16" s="21">
        <v>1719610.3628264931</v>
      </c>
      <c r="E16" s="22">
        <v>11.338149876939754</v>
      </c>
      <c r="F16" s="23"/>
      <c r="G16" s="24">
        <v>2442</v>
      </c>
      <c r="H16" s="25">
        <v>9805.7153801095283</v>
      </c>
      <c r="I16" s="26">
        <v>135515.63899551457</v>
      </c>
      <c r="J16" s="27">
        <v>1.3820066536950706</v>
      </c>
      <c r="K16" s="24">
        <v>1</v>
      </c>
      <c r="L16" s="28">
        <v>20.006418976648966</v>
      </c>
      <c r="M16" s="25">
        <v>15362.754881218998</v>
      </c>
      <c r="N16" s="26">
        <v>133002.05392551571</v>
      </c>
      <c r="O16" s="29">
        <v>0.86574351380240411</v>
      </c>
      <c r="P16" s="24">
        <v>7531</v>
      </c>
      <c r="Q16" s="25">
        <v>7831.754881218998</v>
      </c>
      <c r="R16" s="25">
        <v>15362.754881218998</v>
      </c>
      <c r="S16" s="25">
        <v>2217.796739421141</v>
      </c>
      <c r="T16" s="25">
        <v>-5613.958141797857</v>
      </c>
      <c r="U16" s="26">
        <v>1053.03</v>
      </c>
      <c r="V16" s="26">
        <v>779964.46862059995</v>
      </c>
      <c r="W16" s="26">
        <v>-116877.88816749411</v>
      </c>
      <c r="X16" s="18"/>
      <c r="Y16" s="26">
        <v>664139.61045310588</v>
      </c>
      <c r="Z16" s="29">
        <v>4.3230502314725987</v>
      </c>
      <c r="AA16" s="24">
        <v>27330.208820906977</v>
      </c>
      <c r="AB16" s="25">
        <v>13158.323556250818</v>
      </c>
      <c r="AC16" s="25">
        <v>14171.885264656159</v>
      </c>
      <c r="AD16" s="26">
        <v>1053.03</v>
      </c>
      <c r="AE16" s="26">
        <v>76103.023871203579</v>
      </c>
      <c r="AF16" s="26">
        <v>77156.053871203578</v>
      </c>
      <c r="AG16" s="30">
        <v>0.50222798233620858</v>
      </c>
      <c r="AH16" s="24">
        <v>7531</v>
      </c>
      <c r="AI16" s="26">
        <v>249200.79</v>
      </c>
      <c r="AJ16" s="31">
        <v>13.158323556250817</v>
      </c>
      <c r="AK16" s="26">
        <v>70660.197497066896</v>
      </c>
      <c r="AL16" s="26">
        <v>319860.9874970669</v>
      </c>
      <c r="AM16" s="32">
        <v>2.0820548786344153</v>
      </c>
      <c r="AN16" s="33">
        <v>1329674.3447424066</v>
      </c>
      <c r="AO16" s="27">
        <v>8.6551816716670817</v>
      </c>
    </row>
    <row r="17" spans="1:41" s="4" customFormat="1" ht="12.75" x14ac:dyDescent="0.2">
      <c r="A17" s="4" t="s">
        <v>46</v>
      </c>
      <c r="B17" s="5">
        <v>2772</v>
      </c>
      <c r="C17" s="20">
        <v>15557.902446471418</v>
      </c>
      <c r="D17" s="21">
        <v>1738919.9997854701</v>
      </c>
      <c r="E17" s="22">
        <v>11.177085122936111</v>
      </c>
      <c r="F17" s="23"/>
      <c r="G17" s="24">
        <v>2772</v>
      </c>
      <c r="H17" s="25">
        <v>10331.457076975012</v>
      </c>
      <c r="I17" s="26">
        <v>145535.40021418652</v>
      </c>
      <c r="J17" s="27">
        <v>1.4086628742670864</v>
      </c>
      <c r="K17" s="24">
        <v>1</v>
      </c>
      <c r="L17" s="28">
        <v>20.139319322610337</v>
      </c>
      <c r="M17" s="25">
        <v>15869.149591670468</v>
      </c>
      <c r="N17" s="26">
        <v>134952.75054208163</v>
      </c>
      <c r="O17" s="29">
        <v>0.85040946751750801</v>
      </c>
      <c r="P17" s="24">
        <v>9601</v>
      </c>
      <c r="Q17" s="25">
        <v>6268.149591670468</v>
      </c>
      <c r="R17" s="25">
        <v>15869.149591670468</v>
      </c>
      <c r="S17" s="25">
        <v>3992.0706416272078</v>
      </c>
      <c r="T17" s="25">
        <v>-2276.0789500432602</v>
      </c>
      <c r="U17" s="26">
        <v>1053.03</v>
      </c>
      <c r="V17" s="26">
        <v>624245.01783446188</v>
      </c>
      <c r="W17" s="26">
        <v>-210382.12281375384</v>
      </c>
      <c r="X17" s="18"/>
      <c r="Y17" s="26">
        <v>414915.92502070806</v>
      </c>
      <c r="Z17" s="29">
        <v>2.6146071824698951</v>
      </c>
      <c r="AA17" s="24">
        <v>28956.361320246397</v>
      </c>
      <c r="AB17" s="25">
        <v>14695.215747620914</v>
      </c>
      <c r="AC17" s="25">
        <v>14261.145572625483</v>
      </c>
      <c r="AD17" s="26">
        <v>1053.03</v>
      </c>
      <c r="AE17" s="26">
        <v>76582.351724998836</v>
      </c>
      <c r="AF17" s="26">
        <v>77635.381724998835</v>
      </c>
      <c r="AG17" s="30">
        <v>0.48922206748714964</v>
      </c>
      <c r="AH17" s="24">
        <v>9601</v>
      </c>
      <c r="AI17" s="26">
        <v>317697.09000000003</v>
      </c>
      <c r="AJ17" s="31">
        <v>14.695215747620914</v>
      </c>
      <c r="AK17" s="26">
        <v>78913.308564724299</v>
      </c>
      <c r="AL17" s="26">
        <v>396610.39856472431</v>
      </c>
      <c r="AM17" s="32">
        <v>2.4992542686276051</v>
      </c>
      <c r="AN17" s="33">
        <v>1169649.8560666994</v>
      </c>
      <c r="AO17" s="27">
        <v>7.370589389872757</v>
      </c>
    </row>
    <row r="18" spans="1:41" s="4" customFormat="1" ht="12.75" x14ac:dyDescent="0.2">
      <c r="A18" s="4" t="s">
        <v>47</v>
      </c>
      <c r="B18" s="5">
        <v>3006</v>
      </c>
      <c r="C18" s="20">
        <v>15871.320542930143</v>
      </c>
      <c r="D18" s="21">
        <v>1797182.7054432868</v>
      </c>
      <c r="E18" s="22">
        <v>11.323460455493347</v>
      </c>
      <c r="F18" s="23"/>
      <c r="G18" s="24">
        <v>3006</v>
      </c>
      <c r="H18" s="25">
        <v>10726.71783056288</v>
      </c>
      <c r="I18" s="26">
        <v>158882.27250833958</v>
      </c>
      <c r="J18" s="27">
        <v>1.4811825482688425</v>
      </c>
      <c r="K18" s="24">
        <v>1</v>
      </c>
      <c r="L18" s="28">
        <v>21.115979406561021</v>
      </c>
      <c r="M18" s="25">
        <v>16190.378130252069</v>
      </c>
      <c r="N18" s="26">
        <v>140351.33908208454</v>
      </c>
      <c r="O18" s="29">
        <v>0.86688116826521211</v>
      </c>
      <c r="P18" s="24">
        <v>10841</v>
      </c>
      <c r="Q18" s="25">
        <v>5349.3781302520692</v>
      </c>
      <c r="R18" s="25">
        <v>16190.378130252069</v>
      </c>
      <c r="S18" s="25">
        <v>8163.3890179492264</v>
      </c>
      <c r="T18" s="25">
        <v>2814.0108876971572</v>
      </c>
      <c r="U18" s="26">
        <v>1053.03</v>
      </c>
      <c r="V18" s="26">
        <v>532744.56799180352</v>
      </c>
      <c r="W18" s="26">
        <v>-430210.60124592419</v>
      </c>
      <c r="X18" s="18"/>
      <c r="Y18" s="26">
        <v>103586.99674587935</v>
      </c>
      <c r="Z18" s="29">
        <v>0.6398059138120118</v>
      </c>
      <c r="AA18" s="24">
        <v>28251.226314738054</v>
      </c>
      <c r="AB18" s="25">
        <v>14695.215747620914</v>
      </c>
      <c r="AC18" s="25">
        <v>13556.01056711714</v>
      </c>
      <c r="AD18" s="26">
        <v>1053.03</v>
      </c>
      <c r="AE18" s="26">
        <v>72795.776745419047</v>
      </c>
      <c r="AF18" s="26">
        <v>73848.806745419046</v>
      </c>
      <c r="AG18" s="30">
        <v>0.45612774545043494</v>
      </c>
      <c r="AH18" s="24">
        <v>10841</v>
      </c>
      <c r="AI18" s="26">
        <v>358728.69</v>
      </c>
      <c r="AJ18" s="31">
        <v>14.695215747620914</v>
      </c>
      <c r="AK18" s="26">
        <v>78913.308564724299</v>
      </c>
      <c r="AL18" s="26">
        <v>437641.99856472429</v>
      </c>
      <c r="AM18" s="32">
        <v>2.7030993040674005</v>
      </c>
      <c r="AN18" s="33">
        <v>914311.41364644677</v>
      </c>
      <c r="AO18" s="27">
        <v>5.6472517583640389</v>
      </c>
    </row>
    <row r="19" spans="1:41" s="4" customFormat="1" ht="12.75" x14ac:dyDescent="0.2">
      <c r="A19" s="4" t="s">
        <v>48</v>
      </c>
      <c r="B19" s="5">
        <v>3357</v>
      </c>
      <c r="C19" s="20">
        <v>15762.546718275087</v>
      </c>
      <c r="D19" s="21">
        <v>1884693.4626752252</v>
      </c>
      <c r="E19" s="22">
        <v>11.95678272274437</v>
      </c>
      <c r="F19" s="23"/>
      <c r="G19" s="24">
        <v>3357</v>
      </c>
      <c r="H19" s="25">
        <v>11347.95672183155</v>
      </c>
      <c r="I19" s="26">
        <v>193963.75169446316</v>
      </c>
      <c r="J19" s="27">
        <v>1.7092394379801406</v>
      </c>
      <c r="K19" s="24">
        <v>1</v>
      </c>
      <c r="L19" s="28">
        <v>24.650733366784209</v>
      </c>
      <c r="M19" s="25">
        <v>16341.594497031205</v>
      </c>
      <c r="N19" s="26">
        <v>166409.27965248676</v>
      </c>
      <c r="O19" s="29">
        <v>1.0183172742581426</v>
      </c>
      <c r="P19" s="24">
        <v>10931</v>
      </c>
      <c r="Q19" s="25">
        <v>5410.5944970312048</v>
      </c>
      <c r="R19" s="25">
        <v>16341.594497031205</v>
      </c>
      <c r="S19" s="25">
        <v>4957.5370886553574</v>
      </c>
      <c r="T19" s="25">
        <v>-453.05740837584744</v>
      </c>
      <c r="U19" s="26">
        <v>1053.03</v>
      </c>
      <c r="V19" s="26">
        <v>538841.10595933767</v>
      </c>
      <c r="W19" s="26">
        <v>-261262.2045721373</v>
      </c>
      <c r="X19" s="18"/>
      <c r="Y19" s="26">
        <v>278631.93138720037</v>
      </c>
      <c r="Z19" s="29">
        <v>1.7050473956982579</v>
      </c>
      <c r="AA19" s="24">
        <v>30564.617246917023</v>
      </c>
      <c r="AB19" s="25">
        <v>14695.215747620914</v>
      </c>
      <c r="AC19" s="25">
        <v>15869.401499296109</v>
      </c>
      <c r="AD19" s="26">
        <v>1053.03</v>
      </c>
      <c r="AE19" s="26">
        <v>85218.686051220109</v>
      </c>
      <c r="AF19" s="26">
        <v>86271.716051220108</v>
      </c>
      <c r="AG19" s="30">
        <v>0.5279271619846716</v>
      </c>
      <c r="AH19" s="24">
        <v>10931</v>
      </c>
      <c r="AI19" s="26">
        <v>361706.79000000004</v>
      </c>
      <c r="AJ19" s="31">
        <v>14.695215747620914</v>
      </c>
      <c r="AK19" s="26">
        <v>78913.308564724299</v>
      </c>
      <c r="AL19" s="26">
        <v>440620.09856472432</v>
      </c>
      <c r="AM19" s="32">
        <v>2.6963103180951666</v>
      </c>
      <c r="AN19" s="33">
        <v>1165896.7773500946</v>
      </c>
      <c r="AO19" s="27">
        <v>7.1345349902171691</v>
      </c>
    </row>
    <row r="20" spans="1:41" s="4" customFormat="1" ht="12.75" x14ac:dyDescent="0.2">
      <c r="A20" s="4" t="s">
        <v>49</v>
      </c>
      <c r="B20" s="5"/>
      <c r="C20" s="20">
        <v>129506.34544517171</v>
      </c>
      <c r="D20" s="21">
        <v>14779707.475921113</v>
      </c>
      <c r="E20" s="22">
        <v>11.41234232586565</v>
      </c>
      <c r="F20" s="23"/>
      <c r="G20" s="34"/>
      <c r="H20" s="35">
        <v>109359.83576858221</v>
      </c>
      <c r="I20" s="36">
        <v>1402156.6231713048</v>
      </c>
      <c r="J20" s="37">
        <v>1.2821495326112475</v>
      </c>
      <c r="K20" s="38"/>
      <c r="L20" s="39">
        <v>213.15778224479968</v>
      </c>
      <c r="M20" s="39">
        <v>132857.5669008329</v>
      </c>
      <c r="N20" s="36">
        <v>1437663.2103768052</v>
      </c>
      <c r="O20" s="40">
        <v>1.0821086400369659</v>
      </c>
      <c r="P20" s="41">
        <v>79714.47529015562</v>
      </c>
      <c r="Q20" s="35">
        <v>53143.091610677271</v>
      </c>
      <c r="R20" s="35">
        <v>132857.5669008329</v>
      </c>
      <c r="S20" s="35">
        <v>53147.591485191908</v>
      </c>
      <c r="T20" s="35">
        <v>4.4998745146376677</v>
      </c>
      <c r="U20" s="36">
        <v>12636.360000000002</v>
      </c>
      <c r="V20" s="36">
        <v>5292520.4935073499</v>
      </c>
      <c r="W20" s="36">
        <v>-2800878.0712696137</v>
      </c>
      <c r="X20" s="36">
        <v>0</v>
      </c>
      <c r="Y20" s="36">
        <v>2504278.782237736</v>
      </c>
      <c r="Z20" s="40">
        <v>1.8849350026912439</v>
      </c>
      <c r="AA20" s="41">
        <v>237225.26377774106</v>
      </c>
      <c r="AB20" s="35">
        <v>124942.57593534091</v>
      </c>
      <c r="AC20" s="35">
        <v>112282.68784240013</v>
      </c>
      <c r="AD20" s="36">
        <v>12636.360000000002</v>
      </c>
      <c r="AE20" s="36">
        <v>602958.03371368884</v>
      </c>
      <c r="AF20" s="36">
        <v>615594.39371368883</v>
      </c>
      <c r="AG20" s="42">
        <v>0.46334914004046057</v>
      </c>
      <c r="AH20" s="41">
        <v>79714.47529015562</v>
      </c>
      <c r="AI20" s="36">
        <v>2637751.9873512499</v>
      </c>
      <c r="AJ20" s="43">
        <v>124.94257593534095</v>
      </c>
      <c r="AK20" s="36">
        <v>670941.63277278061</v>
      </c>
      <c r="AL20" s="36">
        <v>3308693.6201240304</v>
      </c>
      <c r="AM20" s="44">
        <v>2.4904066040842783</v>
      </c>
      <c r="AN20" s="38">
        <v>9268386.6296235658</v>
      </c>
      <c r="AO20" s="37">
        <v>6.9761827239705836</v>
      </c>
    </row>
    <row r="22" spans="1:41" s="45" customFormat="1" ht="15.75" x14ac:dyDescent="0.25">
      <c r="A22" s="82" t="s">
        <v>66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41" ht="13.5" customHeight="1" x14ac:dyDescent="0.25"/>
    <row r="24" spans="1:41" ht="18.75" x14ac:dyDescent="0.3">
      <c r="A24" s="51" t="s">
        <v>72</v>
      </c>
    </row>
    <row r="25" spans="1:41" s="1" customFormat="1" ht="18.75" x14ac:dyDescent="0.3">
      <c r="A25" s="49" t="s">
        <v>70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41" ht="18.75" x14ac:dyDescent="0.3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41" s="1" customFormat="1" ht="18.75" x14ac:dyDescent="0.3">
      <c r="A27" s="49" t="s">
        <v>77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41" s="1" customFormat="1" ht="18.75" x14ac:dyDescent="0.3">
      <c r="A28" s="55" t="s">
        <v>80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41" ht="18.75" x14ac:dyDescent="0.3">
      <c r="A29" s="55"/>
      <c r="B29" s="55" t="s">
        <v>50</v>
      </c>
      <c r="C29" s="55"/>
      <c r="D29" s="55"/>
      <c r="E29" s="55">
        <v>351</v>
      </c>
      <c r="F29" s="55"/>
      <c r="G29" s="55"/>
      <c r="H29" s="55"/>
      <c r="I29" s="55"/>
      <c r="J29" s="55"/>
      <c r="K29" s="55"/>
      <c r="L29" s="55"/>
      <c r="M29" s="55"/>
    </row>
    <row r="30" spans="1:41" ht="18.75" x14ac:dyDescent="0.3">
      <c r="A30" s="55"/>
      <c r="B30" s="55" t="s">
        <v>73</v>
      </c>
      <c r="C30" s="55"/>
      <c r="D30" s="55"/>
      <c r="E30" s="55">
        <v>31</v>
      </c>
      <c r="F30" s="55"/>
      <c r="G30" s="55"/>
      <c r="H30" s="55"/>
      <c r="I30" s="55"/>
      <c r="J30" s="55"/>
      <c r="K30" s="55"/>
      <c r="L30" s="55"/>
      <c r="M30" s="55"/>
    </row>
    <row r="31" spans="1:41" ht="18.75" x14ac:dyDescent="0.3">
      <c r="A31" s="55"/>
      <c r="B31" s="55" t="s">
        <v>52</v>
      </c>
      <c r="C31" s="55"/>
      <c r="D31" s="55"/>
      <c r="E31" s="55">
        <v>18</v>
      </c>
      <c r="F31" s="55"/>
      <c r="G31" s="55"/>
      <c r="H31" s="55"/>
      <c r="I31" s="55"/>
      <c r="J31" s="55"/>
      <c r="K31" s="55"/>
      <c r="L31" s="55"/>
      <c r="M31" s="55"/>
    </row>
    <row r="32" spans="1:41" ht="18.75" x14ac:dyDescent="0.3">
      <c r="A32" s="55"/>
      <c r="B32" s="55" t="s">
        <v>53</v>
      </c>
      <c r="C32" s="55"/>
      <c r="D32" s="55"/>
      <c r="E32" s="55">
        <v>1</v>
      </c>
      <c r="F32" s="55"/>
      <c r="G32" s="55"/>
      <c r="H32" s="55"/>
      <c r="I32" s="55"/>
      <c r="J32" s="55"/>
      <c r="K32" s="55"/>
      <c r="L32" s="55"/>
      <c r="M32" s="55"/>
    </row>
    <row r="33" spans="1:13" ht="18.75" x14ac:dyDescent="0.3">
      <c r="A33" s="55"/>
      <c r="B33" s="55" t="s">
        <v>54</v>
      </c>
      <c r="C33" s="55"/>
      <c r="D33" s="55"/>
      <c r="E33" s="55">
        <v>9</v>
      </c>
      <c r="F33" s="55"/>
      <c r="G33" s="55"/>
      <c r="H33" s="55"/>
      <c r="I33" s="55"/>
      <c r="J33" s="55"/>
      <c r="K33" s="55"/>
      <c r="L33" s="55"/>
      <c r="M33" s="55"/>
    </row>
    <row r="34" spans="1:13" ht="18.75" x14ac:dyDescent="0.3">
      <c r="A34" s="55"/>
      <c r="B34" s="55" t="s">
        <v>55</v>
      </c>
      <c r="C34" s="55"/>
      <c r="D34" s="55"/>
      <c r="E34" s="55">
        <v>1</v>
      </c>
      <c r="F34" s="55"/>
      <c r="G34" s="55"/>
      <c r="H34" s="55"/>
      <c r="I34" s="55"/>
      <c r="J34" s="55"/>
      <c r="K34" s="55"/>
      <c r="L34" s="55"/>
      <c r="M34" s="55"/>
    </row>
    <row r="35" spans="1:13" ht="18.75" x14ac:dyDescent="0.3">
      <c r="A35" s="55"/>
      <c r="B35" s="55" t="s">
        <v>56</v>
      </c>
      <c r="C35" s="55"/>
      <c r="D35" s="55"/>
      <c r="E35" s="55">
        <v>1</v>
      </c>
      <c r="F35" s="55"/>
      <c r="G35" s="55"/>
      <c r="H35" s="55"/>
      <c r="I35" s="55"/>
      <c r="J35" s="55"/>
      <c r="K35" s="55"/>
      <c r="L35" s="55"/>
      <c r="M35" s="55"/>
    </row>
    <row r="36" spans="1:13" ht="18.75" x14ac:dyDescent="0.3">
      <c r="A36" s="55"/>
      <c r="B36" s="55" t="s">
        <v>57</v>
      </c>
      <c r="C36" s="55"/>
      <c r="D36" s="55"/>
      <c r="E36" s="55">
        <v>1</v>
      </c>
      <c r="F36" s="55"/>
      <c r="G36" s="55"/>
      <c r="H36" s="55"/>
      <c r="I36" s="55"/>
      <c r="J36" s="55"/>
      <c r="K36" s="55"/>
      <c r="L36" s="55"/>
      <c r="M36" s="55"/>
    </row>
    <row r="37" spans="1:13" ht="19.5" thickBot="1" x14ac:dyDescent="0.35">
      <c r="A37" s="55"/>
      <c r="B37" s="55" t="s">
        <v>58</v>
      </c>
      <c r="C37" s="55"/>
      <c r="D37" s="55"/>
      <c r="E37" s="56">
        <v>0</v>
      </c>
      <c r="F37" s="55"/>
      <c r="G37" s="55"/>
      <c r="H37" s="55"/>
      <c r="I37" s="55"/>
      <c r="J37" s="55"/>
      <c r="K37" s="55"/>
      <c r="L37" s="55"/>
      <c r="M37" s="55"/>
    </row>
    <row r="38" spans="1:13" ht="18.75" x14ac:dyDescent="0.3">
      <c r="A38" s="55"/>
      <c r="B38" s="55" t="s">
        <v>49</v>
      </c>
      <c r="C38" s="55"/>
      <c r="D38" s="55"/>
      <c r="E38" s="49">
        <v>429</v>
      </c>
      <c r="F38" s="55"/>
      <c r="G38" s="55"/>
      <c r="H38" s="55"/>
      <c r="I38" s="55"/>
      <c r="J38" s="55"/>
      <c r="K38" s="55"/>
      <c r="L38" s="55"/>
      <c r="M38" s="55"/>
    </row>
    <row r="39" spans="1:13" s="1" customFormat="1" ht="18.75" x14ac:dyDescent="0.3">
      <c r="A39" s="55"/>
      <c r="B39" s="55"/>
      <c r="C39" s="55"/>
      <c r="D39" s="55"/>
      <c r="E39" s="49"/>
      <c r="F39" s="55"/>
      <c r="G39" s="55"/>
      <c r="H39" s="55"/>
      <c r="I39" s="55"/>
      <c r="J39" s="55"/>
      <c r="K39" s="55"/>
      <c r="L39" s="55"/>
      <c r="M39" s="55"/>
    </row>
    <row r="40" spans="1:13" ht="21" customHeight="1" x14ac:dyDescent="0.3">
      <c r="A40" s="55">
        <v>1</v>
      </c>
      <c r="B40" s="57" t="s">
        <v>75</v>
      </c>
      <c r="C40" s="58"/>
      <c r="D40" s="58"/>
      <c r="E40" s="58"/>
      <c r="F40" s="58"/>
      <c r="G40" s="58"/>
      <c r="H40" s="58"/>
      <c r="I40" s="58"/>
      <c r="J40" s="58"/>
      <c r="K40" s="58"/>
      <c r="L40" s="55"/>
      <c r="M40" s="55"/>
    </row>
    <row r="41" spans="1:13" ht="18.75" x14ac:dyDescent="0.3">
      <c r="A41" s="55"/>
      <c r="B41" s="58" t="s">
        <v>63</v>
      </c>
      <c r="C41" s="58" t="s">
        <v>65</v>
      </c>
      <c r="D41" s="59">
        <f>I8</f>
        <v>67182.929758004349</v>
      </c>
      <c r="E41" s="58"/>
      <c r="F41" s="58"/>
      <c r="G41" s="58"/>
      <c r="H41" s="58"/>
      <c r="I41" s="58"/>
      <c r="J41" s="58"/>
      <c r="K41" s="58"/>
      <c r="L41" s="55"/>
      <c r="M41" s="55"/>
    </row>
    <row r="42" spans="1:13" ht="22.5" customHeight="1" x14ac:dyDescent="0.3">
      <c r="A42" s="55">
        <v>2</v>
      </c>
      <c r="B42" s="57" t="s">
        <v>74</v>
      </c>
      <c r="C42" s="58"/>
      <c r="D42" s="58"/>
      <c r="E42" s="55"/>
      <c r="F42" s="55"/>
      <c r="G42" s="55"/>
      <c r="H42" s="55"/>
      <c r="I42" s="55"/>
      <c r="J42" s="55"/>
      <c r="K42" s="55"/>
      <c r="L42" s="55"/>
      <c r="M42" s="55"/>
    </row>
    <row r="43" spans="1:13" ht="8.25" customHeight="1" x14ac:dyDescent="0.3">
      <c r="A43" s="55"/>
      <c r="B43" s="58"/>
      <c r="C43" s="58"/>
      <c r="D43" s="58"/>
      <c r="E43" s="55"/>
      <c r="F43" s="55"/>
      <c r="G43" s="55"/>
      <c r="H43" s="55"/>
      <c r="I43" s="55"/>
      <c r="J43" s="55"/>
      <c r="K43" s="55"/>
      <c r="L43" s="55"/>
      <c r="M43" s="55"/>
    </row>
    <row r="44" spans="1:13" ht="18.75" x14ac:dyDescent="0.3">
      <c r="A44" s="55"/>
      <c r="B44" s="55"/>
      <c r="C44" s="58" t="s">
        <v>3</v>
      </c>
      <c r="D44" s="60">
        <f>N8</f>
        <v>94142.66314425024</v>
      </c>
      <c r="E44" s="55"/>
      <c r="F44" s="55"/>
      <c r="G44" s="55"/>
      <c r="H44" s="55"/>
      <c r="I44" s="55"/>
      <c r="J44" s="55"/>
      <c r="K44" s="55"/>
      <c r="L44" s="55"/>
      <c r="M44" s="55"/>
    </row>
    <row r="45" spans="1:13" ht="18.75" x14ac:dyDescent="0.3">
      <c r="A45" s="55"/>
      <c r="B45" s="55"/>
      <c r="C45" s="58" t="s">
        <v>59</v>
      </c>
      <c r="D45" s="60">
        <f>Y8</f>
        <v>-194689.34326152958</v>
      </c>
      <c r="E45" s="55"/>
      <c r="F45" s="55"/>
      <c r="G45" s="55"/>
      <c r="H45" s="55"/>
      <c r="I45" s="55"/>
      <c r="J45" s="55"/>
      <c r="K45" s="55"/>
      <c r="L45" s="55"/>
      <c r="M45" s="55"/>
    </row>
    <row r="46" spans="1:13" ht="18.75" x14ac:dyDescent="0.3">
      <c r="A46" s="55"/>
      <c r="B46" s="55"/>
      <c r="C46" s="58" t="s">
        <v>60</v>
      </c>
      <c r="D46" s="61">
        <f>AF8</f>
        <v>28755.551124158927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ht="19.5" thickBot="1" x14ac:dyDescent="0.35">
      <c r="A47" s="55"/>
      <c r="B47" s="55"/>
      <c r="C47" s="58" t="s">
        <v>61</v>
      </c>
      <c r="D47" s="62">
        <f>AL8</f>
        <v>220483.24540868209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ht="18.75" x14ac:dyDescent="0.3">
      <c r="A48" s="55"/>
      <c r="B48" s="55"/>
      <c r="C48" s="58" t="s">
        <v>49</v>
      </c>
      <c r="D48" s="63">
        <f>SUM(D41:D47)</f>
        <v>215875.04617356605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s="1" customFormat="1" ht="18.75" x14ac:dyDescent="0.3">
      <c r="A49" s="55"/>
      <c r="B49" s="55"/>
      <c r="C49" s="58"/>
      <c r="D49" s="63"/>
      <c r="E49" s="55"/>
      <c r="F49" s="55"/>
      <c r="G49" s="55"/>
      <c r="H49" s="55"/>
      <c r="I49" s="55"/>
      <c r="J49" s="55"/>
      <c r="K49" s="55"/>
      <c r="L49" s="55"/>
      <c r="M49" s="55"/>
    </row>
    <row r="50" spans="1:13" ht="18.75" x14ac:dyDescent="0.3">
      <c r="A50" s="49" t="s">
        <v>76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1:13" s="3" customFormat="1" ht="19.5" thickBot="1" x14ac:dyDescent="0.35">
      <c r="A51" s="49"/>
      <c r="B51" s="49"/>
      <c r="C51" s="49"/>
      <c r="D51" s="49"/>
      <c r="E51" s="49"/>
      <c r="F51" s="49"/>
      <c r="G51" s="49"/>
      <c r="H51" s="64">
        <v>2</v>
      </c>
      <c r="I51" s="49" t="s">
        <v>62</v>
      </c>
      <c r="J51" s="65">
        <f>H51*(D48)</f>
        <v>431750.0923471321</v>
      </c>
      <c r="K51" s="66"/>
      <c r="L51" s="49"/>
      <c r="M51" s="49"/>
    </row>
    <row r="52" spans="1:13" s="3" customFormat="1" ht="19.5" thickBot="1" x14ac:dyDescent="0.35">
      <c r="A52" s="49" t="s">
        <v>71</v>
      </c>
      <c r="B52" s="49"/>
      <c r="C52" s="49"/>
      <c r="D52" s="49"/>
      <c r="E52" s="49"/>
      <c r="F52" s="49"/>
      <c r="G52" s="49"/>
      <c r="H52" s="49"/>
      <c r="I52" s="67" t="s">
        <v>68</v>
      </c>
      <c r="J52" s="68">
        <v>432000</v>
      </c>
      <c r="K52" s="66"/>
      <c r="L52" s="49"/>
      <c r="M52" s="49"/>
    </row>
    <row r="53" spans="1:13" s="3" customFormat="1" ht="18.75" x14ac:dyDescent="0.3">
      <c r="A53" s="49"/>
      <c r="B53" s="49"/>
      <c r="C53" s="49"/>
      <c r="D53" s="49"/>
      <c r="E53" s="49"/>
      <c r="F53" s="49"/>
      <c r="G53" s="49"/>
      <c r="H53" s="49"/>
      <c r="I53" s="67"/>
      <c r="J53" s="65"/>
      <c r="K53" s="66"/>
      <c r="L53" s="49"/>
      <c r="M53" s="49"/>
    </row>
    <row r="54" spans="1:13" ht="18.75" x14ac:dyDescent="0.3">
      <c r="A54" s="55"/>
      <c r="B54" s="55"/>
      <c r="C54" s="55"/>
      <c r="D54" s="55"/>
      <c r="E54" s="55"/>
      <c r="F54" s="55"/>
      <c r="G54" s="55"/>
      <c r="H54" s="55"/>
      <c r="I54" s="55"/>
      <c r="J54" s="69"/>
      <c r="K54" s="55"/>
      <c r="L54" s="55"/>
      <c r="M54" s="55"/>
    </row>
    <row r="55" spans="1:13" ht="18.75" x14ac:dyDescent="0.3">
      <c r="A55" s="49" t="s">
        <v>78</v>
      </c>
      <c r="B55" s="55"/>
      <c r="C55" s="55"/>
      <c r="D55" s="55"/>
      <c r="E55" s="55"/>
      <c r="F55" s="55"/>
      <c r="G55" s="55"/>
      <c r="H55" s="55"/>
      <c r="I55" s="55"/>
      <c r="J55" s="69"/>
      <c r="K55" s="55"/>
      <c r="L55" s="55"/>
      <c r="M55" s="55"/>
    </row>
    <row r="56" spans="1:13" ht="18.75" x14ac:dyDescent="0.3">
      <c r="A56" s="55" t="s">
        <v>69</v>
      </c>
      <c r="B56" s="55"/>
      <c r="C56" s="55"/>
      <c r="D56" s="55"/>
      <c r="E56" s="55"/>
      <c r="F56" s="55"/>
      <c r="G56" s="55"/>
      <c r="H56" s="55"/>
      <c r="I56" s="55"/>
      <c r="J56" s="69"/>
      <c r="K56" s="55"/>
      <c r="L56" s="55"/>
      <c r="M56" s="55"/>
    </row>
    <row r="57" spans="1:13" ht="18.75" x14ac:dyDescent="0.3">
      <c r="A57" s="55"/>
      <c r="B57" s="55" t="s">
        <v>50</v>
      </c>
      <c r="C57" s="55"/>
      <c r="D57" s="55"/>
      <c r="E57" s="55">
        <v>570</v>
      </c>
      <c r="F57" s="55"/>
      <c r="G57" s="55"/>
      <c r="H57" s="55"/>
      <c r="I57" s="55"/>
      <c r="J57" s="69"/>
      <c r="K57" s="55"/>
      <c r="L57" s="55"/>
      <c r="M57" s="55"/>
    </row>
    <row r="58" spans="1:13" ht="18.75" x14ac:dyDescent="0.3">
      <c r="A58" s="55"/>
      <c r="B58" s="55" t="s">
        <v>51</v>
      </c>
      <c r="C58" s="55"/>
      <c r="D58" s="55"/>
      <c r="E58" s="55">
        <v>48</v>
      </c>
      <c r="F58" s="55"/>
      <c r="G58" s="55"/>
      <c r="H58" s="55"/>
      <c r="I58" s="55"/>
      <c r="J58" s="69"/>
      <c r="K58" s="55"/>
      <c r="L58" s="55"/>
      <c r="M58" s="55"/>
    </row>
    <row r="59" spans="1:13" ht="18.75" x14ac:dyDescent="0.3">
      <c r="A59" s="55"/>
      <c r="B59" s="55" t="s">
        <v>52</v>
      </c>
      <c r="C59" s="55"/>
      <c r="D59" s="55"/>
      <c r="E59" s="55">
        <v>23</v>
      </c>
      <c r="F59" s="55"/>
      <c r="G59" s="55"/>
      <c r="H59" s="55"/>
      <c r="I59" s="55"/>
      <c r="J59" s="69"/>
      <c r="K59" s="55"/>
      <c r="L59" s="55"/>
      <c r="M59" s="55"/>
    </row>
    <row r="60" spans="1:13" ht="18.75" x14ac:dyDescent="0.3">
      <c r="A60" s="55"/>
      <c r="B60" s="55" t="s">
        <v>53</v>
      </c>
      <c r="C60" s="55"/>
      <c r="D60" s="55"/>
      <c r="E60" s="55">
        <v>1</v>
      </c>
      <c r="F60" s="55"/>
      <c r="G60" s="55"/>
      <c r="H60" s="55"/>
      <c r="I60" s="55"/>
      <c r="J60" s="69"/>
      <c r="K60" s="55"/>
      <c r="L60" s="55"/>
      <c r="M60" s="55"/>
    </row>
    <row r="61" spans="1:13" ht="18.75" x14ac:dyDescent="0.3">
      <c r="A61" s="55"/>
      <c r="B61" s="55" t="s">
        <v>54</v>
      </c>
      <c r="C61" s="55"/>
      <c r="D61" s="55"/>
      <c r="E61" s="55">
        <v>10</v>
      </c>
      <c r="F61" s="55"/>
      <c r="G61" s="55"/>
      <c r="H61" s="55"/>
      <c r="I61" s="55"/>
      <c r="J61" s="69"/>
      <c r="K61" s="55"/>
      <c r="L61" s="55"/>
      <c r="M61" s="55"/>
    </row>
    <row r="62" spans="1:13" ht="18.75" x14ac:dyDescent="0.3">
      <c r="A62" s="55"/>
      <c r="B62" s="55" t="s">
        <v>55</v>
      </c>
      <c r="C62" s="55"/>
      <c r="D62" s="55"/>
      <c r="E62" s="55">
        <v>1</v>
      </c>
      <c r="F62" s="55"/>
      <c r="G62" s="55"/>
      <c r="H62" s="55"/>
      <c r="I62" s="55"/>
      <c r="J62" s="69"/>
      <c r="K62" s="55"/>
      <c r="L62" s="55"/>
      <c r="M62" s="55"/>
    </row>
    <row r="63" spans="1:13" ht="18.75" x14ac:dyDescent="0.3">
      <c r="A63" s="55"/>
      <c r="B63" s="55" t="s">
        <v>56</v>
      </c>
      <c r="C63" s="55"/>
      <c r="D63" s="55"/>
      <c r="E63" s="55">
        <v>1</v>
      </c>
      <c r="F63" s="55"/>
      <c r="G63" s="55"/>
      <c r="H63" s="55"/>
      <c r="I63" s="55"/>
      <c r="J63" s="69"/>
      <c r="K63" s="55"/>
      <c r="L63" s="55"/>
      <c r="M63" s="55"/>
    </row>
    <row r="64" spans="1:13" ht="18.75" x14ac:dyDescent="0.3">
      <c r="A64" s="55"/>
      <c r="B64" s="55" t="s">
        <v>57</v>
      </c>
      <c r="C64" s="55"/>
      <c r="D64" s="55"/>
      <c r="E64" s="55">
        <v>0</v>
      </c>
      <c r="F64" s="55"/>
      <c r="G64" s="55"/>
      <c r="H64" s="55"/>
      <c r="I64" s="55"/>
      <c r="J64" s="69"/>
      <c r="K64" s="55"/>
      <c r="L64" s="55"/>
      <c r="M64" s="55"/>
    </row>
    <row r="65" spans="1:13" ht="18.75" x14ac:dyDescent="0.3">
      <c r="A65" s="55"/>
      <c r="B65" s="55" t="s">
        <v>58</v>
      </c>
      <c r="C65" s="55"/>
      <c r="D65" s="55"/>
      <c r="E65" s="55">
        <v>24</v>
      </c>
      <c r="F65" s="55"/>
      <c r="G65" s="55"/>
      <c r="H65" s="55"/>
      <c r="I65" s="55"/>
      <c r="J65" s="69"/>
      <c r="K65" s="55"/>
      <c r="L65" s="55"/>
      <c r="M65" s="55"/>
    </row>
    <row r="66" spans="1:13" ht="18.75" x14ac:dyDescent="0.3">
      <c r="A66" s="55"/>
      <c r="B66" s="55" t="s">
        <v>49</v>
      </c>
      <c r="C66" s="55"/>
      <c r="D66" s="55"/>
      <c r="E66" s="49">
        <f>SUM(E57:E65)</f>
        <v>678</v>
      </c>
      <c r="F66" s="55"/>
      <c r="G66" s="49" t="s">
        <v>63</v>
      </c>
      <c r="H66" s="55"/>
      <c r="I66" s="55"/>
      <c r="J66" s="69"/>
      <c r="K66" s="55"/>
      <c r="L66" s="55"/>
      <c r="M66" s="55"/>
    </row>
    <row r="67" spans="1:13" s="1" customFormat="1" ht="18.75" x14ac:dyDescent="0.3">
      <c r="A67" s="55"/>
      <c r="B67" s="55"/>
      <c r="C67" s="55"/>
      <c r="D67" s="55"/>
      <c r="E67" s="49"/>
      <c r="F67" s="55"/>
      <c r="G67" s="49"/>
      <c r="H67" s="55"/>
      <c r="I67" s="55"/>
      <c r="J67" s="69"/>
      <c r="K67" s="55"/>
      <c r="L67" s="55"/>
      <c r="M67" s="55"/>
    </row>
    <row r="68" spans="1:13" ht="18.75" x14ac:dyDescent="0.3">
      <c r="A68" s="55">
        <v>1</v>
      </c>
      <c r="B68" s="57" t="s">
        <v>75</v>
      </c>
      <c r="C68" s="58"/>
      <c r="D68" s="58"/>
      <c r="E68" s="55"/>
      <c r="F68" s="55"/>
      <c r="G68" s="55"/>
      <c r="H68" s="55"/>
      <c r="I68" s="55"/>
      <c r="J68" s="69"/>
      <c r="K68" s="55"/>
      <c r="L68" s="55"/>
      <c r="M68" s="55"/>
    </row>
    <row r="69" spans="1:13" ht="18.75" x14ac:dyDescent="0.3">
      <c r="A69" s="55"/>
      <c r="B69" s="55" t="s">
        <v>63</v>
      </c>
      <c r="C69" s="55" t="s">
        <v>65</v>
      </c>
      <c r="D69" s="70">
        <f>I9</f>
        <v>76289.751583695164</v>
      </c>
      <c r="E69" s="55"/>
      <c r="F69" s="55"/>
      <c r="G69" s="55"/>
      <c r="H69" s="55"/>
      <c r="I69" s="55"/>
      <c r="J69" s="69"/>
      <c r="K69" s="55"/>
      <c r="L69" s="55"/>
      <c r="M69" s="55"/>
    </row>
    <row r="70" spans="1:13" ht="20.25" customHeight="1" x14ac:dyDescent="0.3">
      <c r="A70" s="55">
        <v>2</v>
      </c>
      <c r="B70" s="49" t="s">
        <v>74</v>
      </c>
      <c r="C70" s="55"/>
      <c r="D70" s="55"/>
      <c r="E70" s="55"/>
      <c r="F70" s="55"/>
      <c r="G70" s="55"/>
      <c r="H70" s="55"/>
      <c r="I70" s="55"/>
      <c r="J70" s="69"/>
      <c r="K70" s="55"/>
      <c r="L70" s="55"/>
      <c r="M70" s="55"/>
    </row>
    <row r="71" spans="1:13" ht="18.75" x14ac:dyDescent="0.3">
      <c r="A71" s="55"/>
      <c r="B71" s="55"/>
      <c r="C71" s="55" t="s">
        <v>3</v>
      </c>
      <c r="D71" s="70">
        <f>N9</f>
        <v>95786.064162475959</v>
      </c>
      <c r="E71" s="55"/>
      <c r="F71" s="55"/>
      <c r="G71" s="55"/>
      <c r="H71" s="55"/>
      <c r="I71" s="55"/>
      <c r="J71" s="69"/>
      <c r="K71" s="55"/>
      <c r="L71" s="55"/>
      <c r="M71" s="55"/>
    </row>
    <row r="72" spans="1:13" ht="18.75" x14ac:dyDescent="0.3">
      <c r="A72" s="55"/>
      <c r="B72" s="55"/>
      <c r="C72" s="55" t="s">
        <v>59</v>
      </c>
      <c r="D72" s="70">
        <f>Y9</f>
        <v>13475.876617183094</v>
      </c>
      <c r="E72" s="55"/>
      <c r="F72" s="55"/>
      <c r="G72" s="55"/>
      <c r="H72" s="55"/>
      <c r="I72" s="55"/>
      <c r="J72" s="69"/>
      <c r="K72" s="55"/>
      <c r="L72" s="55"/>
      <c r="M72" s="55"/>
    </row>
    <row r="73" spans="1:13" ht="18.75" x14ac:dyDescent="0.3">
      <c r="A73" s="55"/>
      <c r="B73" s="55"/>
      <c r="C73" s="55" t="s">
        <v>60</v>
      </c>
      <c r="D73" s="70">
        <f>AF9</f>
        <v>34076.16921175523</v>
      </c>
      <c r="E73" s="55"/>
      <c r="F73" s="55"/>
      <c r="G73" s="55"/>
      <c r="H73" s="55"/>
      <c r="I73" s="55"/>
      <c r="J73" s="69"/>
      <c r="K73" s="55"/>
      <c r="L73" s="55"/>
      <c r="M73" s="55"/>
    </row>
    <row r="74" spans="1:13" ht="19.5" thickBot="1" x14ac:dyDescent="0.35">
      <c r="A74" s="55"/>
      <c r="B74" s="55"/>
      <c r="C74" s="55" t="s">
        <v>61</v>
      </c>
      <c r="D74" s="71">
        <f>AL9</f>
        <v>197452.60540868208</v>
      </c>
      <c r="E74" s="55"/>
      <c r="F74" s="55"/>
      <c r="G74" s="55"/>
      <c r="H74" s="55"/>
      <c r="I74" s="55"/>
      <c r="J74" s="69"/>
      <c r="K74" s="55"/>
      <c r="L74" s="55"/>
      <c r="M74" s="55"/>
    </row>
    <row r="75" spans="1:13" ht="18.75" x14ac:dyDescent="0.3">
      <c r="A75" s="55"/>
      <c r="B75" s="55"/>
      <c r="C75" s="55" t="s">
        <v>49</v>
      </c>
      <c r="D75" s="72">
        <f>SUM(D69:D74)</f>
        <v>417080.4669837915</v>
      </c>
      <c r="E75" s="55"/>
      <c r="F75" s="55"/>
      <c r="G75" s="55"/>
      <c r="H75" s="55"/>
      <c r="I75" s="55"/>
      <c r="J75" s="69"/>
      <c r="K75" s="55"/>
      <c r="L75" s="55"/>
      <c r="M75" s="55"/>
    </row>
    <row r="76" spans="1:13" ht="18.75" x14ac:dyDescent="0.3">
      <c r="A76" s="55"/>
      <c r="B76" s="55"/>
      <c r="C76" s="55"/>
      <c r="D76" s="55"/>
      <c r="E76" s="55"/>
      <c r="F76" s="55"/>
      <c r="G76" s="55"/>
      <c r="H76" s="55"/>
      <c r="I76" s="55"/>
      <c r="J76" s="69"/>
      <c r="K76" s="55"/>
      <c r="L76" s="55"/>
      <c r="M76" s="55"/>
    </row>
    <row r="77" spans="1:13" s="3" customFormat="1" ht="18.75" x14ac:dyDescent="0.3">
      <c r="A77" s="57" t="s">
        <v>76</v>
      </c>
      <c r="B77" s="57"/>
      <c r="C77" s="57"/>
      <c r="D77" s="57"/>
      <c r="E77" s="57"/>
      <c r="F77" s="57"/>
      <c r="G77" s="57"/>
      <c r="H77" s="49"/>
      <c r="I77" s="49"/>
      <c r="J77" s="49"/>
      <c r="K77" s="49"/>
      <c r="L77" s="49"/>
      <c r="M77" s="49"/>
    </row>
    <row r="78" spans="1:13" ht="19.5" thickBot="1" x14ac:dyDescent="0.35">
      <c r="A78" s="55"/>
      <c r="B78" s="58"/>
      <c r="C78" s="58"/>
      <c r="D78" s="58"/>
      <c r="E78" s="57" t="s">
        <v>63</v>
      </c>
      <c r="F78" s="57" t="s">
        <v>63</v>
      </c>
      <c r="G78" s="55"/>
      <c r="H78" s="64">
        <v>2</v>
      </c>
      <c r="I78" s="49" t="s">
        <v>62</v>
      </c>
      <c r="J78" s="73">
        <f>H78*D75</f>
        <v>834160.933967583</v>
      </c>
      <c r="K78" s="55"/>
      <c r="L78" s="55"/>
      <c r="M78" s="55"/>
    </row>
    <row r="79" spans="1:13" ht="19.5" thickBot="1" x14ac:dyDescent="0.35">
      <c r="A79" s="49" t="s">
        <v>71</v>
      </c>
      <c r="B79" s="49"/>
      <c r="C79" s="49"/>
      <c r="D79" s="49"/>
      <c r="E79" s="49"/>
      <c r="F79" s="49"/>
      <c r="G79" s="49"/>
      <c r="H79" s="49"/>
      <c r="I79" s="67" t="s">
        <v>68</v>
      </c>
      <c r="J79" s="68">
        <v>835000</v>
      </c>
      <c r="K79" s="55"/>
      <c r="L79" s="55"/>
      <c r="M79" s="55"/>
    </row>
    <row r="80" spans="1:13" ht="19.5" thickBot="1" x14ac:dyDescent="0.35">
      <c r="A80" s="55" t="s">
        <v>81</v>
      </c>
      <c r="B80" s="58"/>
      <c r="C80" s="58"/>
      <c r="D80" s="58"/>
      <c r="E80" s="58"/>
      <c r="F80" s="58"/>
      <c r="G80" s="58"/>
      <c r="H80" s="55"/>
      <c r="I80" s="74" t="s">
        <v>67</v>
      </c>
      <c r="J80" s="61">
        <v>432000</v>
      </c>
      <c r="K80" s="55"/>
      <c r="L80" s="55"/>
      <c r="M80" s="55"/>
    </row>
    <row r="81" spans="1:13" ht="19.5" thickBot="1" x14ac:dyDescent="0.35">
      <c r="A81" s="57" t="s">
        <v>79</v>
      </c>
      <c r="B81" s="58"/>
      <c r="C81" s="58"/>
      <c r="D81" s="58"/>
      <c r="E81" s="58"/>
      <c r="F81" s="58"/>
      <c r="G81" s="58"/>
      <c r="H81" s="55"/>
      <c r="I81" s="55"/>
      <c r="J81" s="75">
        <f>J79-J80</f>
        <v>403000</v>
      </c>
      <c r="K81" s="55"/>
      <c r="L81" s="55"/>
      <c r="M81" s="55"/>
    </row>
    <row r="83" spans="1:13" x14ac:dyDescent="0.25">
      <c r="A83" s="46"/>
    </row>
    <row r="84" spans="1:13" x14ac:dyDescent="0.25">
      <c r="A84" s="47"/>
    </row>
    <row r="85" spans="1:13" x14ac:dyDescent="0.25">
      <c r="K85" s="50"/>
    </row>
  </sheetData>
  <mergeCells count="19">
    <mergeCell ref="A22:M22"/>
    <mergeCell ref="B3:E3"/>
    <mergeCell ref="G4:J4"/>
    <mergeCell ref="K4:O4"/>
    <mergeCell ref="P4:Z4"/>
    <mergeCell ref="K5:M5"/>
    <mergeCell ref="N5:O5"/>
    <mergeCell ref="P5:R5"/>
    <mergeCell ref="S5:T5"/>
    <mergeCell ref="U5:Z5"/>
    <mergeCell ref="G5:H5"/>
    <mergeCell ref="G3:AO3"/>
    <mergeCell ref="AA4:AG4"/>
    <mergeCell ref="AA5:AC5"/>
    <mergeCell ref="AD5:AG5"/>
    <mergeCell ref="AH4:AM4"/>
    <mergeCell ref="AH5:AI5"/>
    <mergeCell ref="AN4:AO4"/>
    <mergeCell ref="AJ5:AK5"/>
  </mergeCells>
  <pageMargins left="0.7" right="0.7" top="0.75" bottom="0.75" header="0.3" footer="0.3"/>
  <pageSetup paperSize="17" scale="52" fitToHeight="0" pageOrder="overThenDown" orientation="landscape" r:id="rId1"/>
  <rowBreaks count="1" manualBreakCount="1">
    <brk id="2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_Requester xmlns="41f3e0a1-4e80-4541-910a-bf1ec6557a72">39</IR_Requester>
    <IR_Topic xmlns="41f3e0a1-4e80-4541-910a-bf1ec6557a72">21</IR_Topic>
    <IR_Sorting xmlns="41f3e0a1-4e80-4541-910a-bf1ec6557a72">completed by RA</IR_Sorting>
    <IR_Description xmlns="41f3e0a1-4e80-4541-910a-bf1ec6557a72">Why is a deposit necessary/calculation of deposit</IR_Description>
    <IR_Filing_Date xmlns="41f3e0a1-4e80-4541-910a-bf1ec6557a72" xsi:nil="true"/>
    <IR_Status xmlns="41f3e0a1-4e80-4541-910a-bf1ec6557a72">31</IR_Status>
    <IR_Owner xmlns="41f3e0a1-4e80-4541-910a-bf1ec6557a72">CURRY, BRIAN</IR_Owner>
    <IR_Received_Date xmlns="41f3e0a1-4e80-4541-910a-bf1ec6557a72" xsi:nil="true"/>
    <IR_Subtopic xmlns="41f3e0a1-4e80-4541-910a-bf1ec6557a72">208</IR_Subtopic>
    <IR_x002d_Writer xmlns="41f3e0a1-4e80-4541-910a-bf1ec6557a72">CURRY, BRIAN</IR_x002d_Writ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CA43651B6D44DB2E987BE979031C4" ma:contentTypeVersion="13" ma:contentTypeDescription="Create a new document." ma:contentTypeScope="" ma:versionID="1d2c6061b22c416835971d1d5f7588b9">
  <xsd:schema xmlns:xsd="http://www.w3.org/2001/XMLSchema" xmlns:xs="http://www.w3.org/2001/XMLSchema" xmlns:p="http://schemas.microsoft.com/office/2006/metadata/properties" xmlns:ns2="41f3e0a1-4e80-4541-910a-bf1ec6557a72" targetNamespace="http://schemas.microsoft.com/office/2006/metadata/properties" ma:root="true" ma:fieldsID="ae5b8b010e7a0c478bfddd2785b4eb64" ns2:_="">
    <xsd:import namespace="41f3e0a1-4e80-4541-910a-bf1ec6557a72"/>
    <xsd:element name="properties">
      <xsd:complexType>
        <xsd:sequence>
          <xsd:element name="documentManagement">
            <xsd:complexType>
              <xsd:all>
                <xsd:element ref="ns2:IR_Status" minOccurs="0"/>
                <xsd:element ref="ns2:IR_Description" minOccurs="0"/>
                <xsd:element ref="ns2:IR_Filing_Date" minOccurs="0"/>
                <xsd:element ref="ns2:IR_Requester" minOccurs="0"/>
                <xsd:element ref="ns2:IR_x002d_Writer" minOccurs="0"/>
                <xsd:element ref="ns2:IR_Owner" minOccurs="0"/>
                <xsd:element ref="ns2:IR_Received_Date" minOccurs="0"/>
                <xsd:element ref="ns2:IR_Sorting" minOccurs="0"/>
                <xsd:element ref="ns2:IR_Topic" minOccurs="0"/>
                <xsd:element ref="ns2:IR_Sub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3e0a1-4e80-4541-910a-bf1ec6557a72" elementFormDefault="qualified">
    <xsd:import namespace="http://schemas.microsoft.com/office/2006/documentManagement/types"/>
    <xsd:import namespace="http://schemas.microsoft.com/office/infopath/2007/PartnerControls"/>
    <xsd:element name="IR_Status" ma:index="2" nillable="true" ma:displayName="Status_" ma:description="Default is: 02A Writers - Write" ma:list="{b45a5fc1-7f3d-4118-9252-18046df1b90a}" ma:internalName="IR_Status" ma:showField="Title">
      <xsd:simpleType>
        <xsd:restriction base="dms:Lookup"/>
      </xsd:simpleType>
    </xsd:element>
    <xsd:element name="IR_Description" ma:index="3" nillable="true" ma:displayName="IR_Description" ma:internalName="IR_Description">
      <xsd:simpleType>
        <xsd:restriction base="dms:Note">
          <xsd:maxLength value="255"/>
        </xsd:restriction>
      </xsd:simpleType>
    </xsd:element>
    <xsd:element name="IR_Filing_Date" ma:index="4" nillable="true" ma:displayName="IR_Filing_Date" ma:description="Default value to be modified to reflect date the IRs are to be filed" ma:format="DateOnly" ma:internalName="IR_Filing_Date">
      <xsd:simpleType>
        <xsd:restriction base="dms:DateTime"/>
      </xsd:simpleType>
    </xsd:element>
    <xsd:element name="IR_Requester" ma:index="5" nillable="true" ma:displayName="IR_Requester" ma:description="Indicate the Organization that requested the IR when uploading documents or attachments." ma:list="{07b79d5f-e075-49b8-abde-d53636412323}" ma:internalName="IR_Requester" ma:showField="Title">
      <xsd:simpleType>
        <xsd:restriction base="dms:Lookup"/>
      </xsd:simpleType>
    </xsd:element>
    <xsd:element name="IR_x002d_Writer" ma:index="6" nillable="true" ma:displayName="IR_Writer" ma:description="Indicate the Writer when uploading documents or attachments" ma:format="Dropdown" ma:internalName="IR_x002d_Writer">
      <xsd:simpleType>
        <xsd:union memberTypes="dms:Text">
          <xsd:simpleType>
            <xsd:restriction base="dms:Choice">
              <xsd:enumeration value="(select...)"/>
              <xsd:enumeration value="CARY, ROB"/>
              <xsd:enumeration value="CHARLTON, JOHN"/>
              <xsd:enumeration value="CURRY, BRIAN"/>
              <xsd:enumeration value="ELLIS, BILL"/>
              <xsd:enumeration value="FERGUSON, ERIC"/>
              <xsd:enumeration value="GRUS, VOYTEK"/>
              <xsd:enumeration value="KELLY, DAVE"/>
              <xsd:enumeration value="LEFLER, LINDA"/>
              <xsd:enumeration value="MACKILLOP, IAN"/>
              <xsd:enumeration value="MILLIGAN, CHRIS"/>
              <xsd:enumeration value="MILOJEVIC, MILA"/>
              <xsd:enumeration value="PECURICA, DRAGAN"/>
              <xsd:enumeration value="VAN VUREN, ZAK"/>
            </xsd:restriction>
          </xsd:simpleType>
        </xsd:union>
      </xsd:simpleType>
    </xsd:element>
    <xsd:element name="IR_Owner" ma:index="7" nillable="true" ma:displayName="IR_Owner" ma:description="Indicate the Owner when uploading documents or attachments; revise for each proceeding" ma:format="Dropdown" ma:internalName="IR_Owner">
      <xsd:simpleType>
        <xsd:restriction base="dms:Choice">
          <xsd:enumeration value="(select...)"/>
          <xsd:enumeration value="CASEY, PAUL"/>
          <xsd:enumeration value="CURRY, BRIAN"/>
          <xsd:enumeration value="ELLIS, BILL"/>
          <xsd:enumeration value="FERGUSON, ERIC"/>
          <xsd:enumeration value="IRVING, SASHA"/>
          <xsd:enumeration value="PARKER, JENNIFER"/>
        </xsd:restriction>
      </xsd:simpleType>
    </xsd:element>
    <xsd:element name="IR_Received_Date" ma:index="8" nillable="true" ma:displayName="IR_Received_Date" ma:description="Default value to be modified to reflect date the IRs are received" ma:format="DateOnly" ma:internalName="IR_Received_Date">
      <xsd:simpleType>
        <xsd:restriction base="dms:DateTime"/>
      </xsd:simpleType>
    </xsd:element>
    <xsd:element name="IR_Sorting" ma:index="9" nillable="true" ma:displayName="IR_Sorting" ma:default="completed by RA" ma:description="Completed by RA." ma:format="Dropdown" ma:internalName="IR_Sorting">
      <xsd:simpleType>
        <xsd:restriction base="dms:Choice">
          <xsd:enumeration value="completed by RA"/>
          <xsd:enumeration value="01 Received"/>
          <xsd:enumeration value="12 Filed"/>
          <xsd:enumeration value="IR 001-025"/>
          <xsd:enumeration value="IR 026-050"/>
          <xsd:enumeration value="IR 051-075"/>
          <xsd:enumeration value="IR 076-100"/>
          <xsd:enumeration value="IR 101-125"/>
          <xsd:enumeration value="IR 126-150"/>
          <xsd:enumeration value="IR 151-175"/>
          <xsd:enumeration value="IR 176-200"/>
        </xsd:restriction>
      </xsd:simpleType>
    </xsd:element>
    <xsd:element name="IR_Topic" ma:index="10" nillable="true" ma:displayName="IR_Topic" ma:list="{c529b047-0ec8-424a-816e-063d99ea71b7}" ma:internalName="IR_Topic" ma:showField="Title">
      <xsd:simpleType>
        <xsd:restriction base="dms:Lookup"/>
      </xsd:simpleType>
    </xsd:element>
    <xsd:element name="IR_Subtopic" ma:index="11" nillable="true" ma:displayName="IR_Subtopic" ma:list="{1f382bfa-7888-4b77-9bc7-dccb2f111d82}" ma:internalName="IR_Subtopic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2FF76565-C302-43F5-A6EB-86A8724227A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F5C9405-B593-406E-A17C-E9DBE7FCCE5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1f3e0a1-4e80-4541-910a-bf1ec6557a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7BC589-0B34-4B9D-8392-875367B2D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3e0a1-4e80-4541-910a-bf1ec6557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C7623E-E8D9-4825-B64B-B5E910D2A81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C28249F-078D-43C2-BFBD-429E34E00657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Calculation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LEFLER, LINDA</dc:creator>
  <cp:lastModifiedBy>SUTHERLAND, LAURA</cp:lastModifiedBy>
  <cp:lastPrinted>2015-10-07T16:09:56Z</cp:lastPrinted>
  <dcterms:created xsi:type="dcterms:W3CDTF">2015-09-30T16:24:00Z</dcterms:created>
  <dcterms:modified xsi:type="dcterms:W3CDTF">2015-10-08T18:26:19Z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0x010100809CA43651B6D44DB2E987BE979031C4</vt:lpwstr>
  </property>
  <property fmtid="{D5CDD505-2E9C-101B-9397-08002B2CF9AE}" pid="3" name="Order">
    <vt:r8>9000</vt:r8>
  </property>
</Properties>
</file>