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7115" windowHeight="9465"/>
  </bookViews>
  <sheets>
    <sheet name="NPB IR-49 110% validation" sheetId="4" r:id="rId1"/>
  </sheets>
  <calcPr calcId="144525"/>
</workbook>
</file>

<file path=xl/calcChain.xml><?xml version="1.0" encoding="utf-8"?>
<calcChain xmlns="http://schemas.openxmlformats.org/spreadsheetml/2006/main">
  <c r="A39" i="4" l="1"/>
  <c r="A40" i="4" s="1"/>
  <c r="A41" i="4" s="1"/>
  <c r="A42" i="4" s="1"/>
  <c r="A43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C18" i="4"/>
  <c r="C26" i="4"/>
  <c r="C40" i="4"/>
  <c r="C25" i="4"/>
  <c r="C6" i="4"/>
  <c r="C33" i="4" s="1"/>
  <c r="C35" i="4" s="1"/>
  <c r="C36" i="4" l="1"/>
  <c r="C27" i="4"/>
  <c r="C34" i="4"/>
  <c r="C20" i="4"/>
  <c r="C21" i="4" s="1"/>
  <c r="C39" i="4"/>
  <c r="C41" i="4" s="1"/>
  <c r="C42" i="4" l="1"/>
  <c r="C43" i="4" s="1"/>
  <c r="C28" i="4"/>
  <c r="C22" i="4"/>
</calcChain>
</file>

<file path=xl/sharedStrings.xml><?xml version="1.0" encoding="utf-8"?>
<sst xmlns="http://schemas.openxmlformats.org/spreadsheetml/2006/main" count="35" uniqueCount="35">
  <si>
    <t>Upper Bound for Avoided costs (110% of SEC)</t>
  </si>
  <si>
    <t>Assumptions</t>
  </si>
  <si>
    <t>ProposedStandard Energy Charge (SEC)</t>
  </si>
  <si>
    <t xml:space="preserve">   FAM Ratepayers (All)</t>
  </si>
  <si>
    <t xml:space="preserve">   ELI 2P-RTP Customers</t>
  </si>
  <si>
    <t>Cost Risk to FAM ratepayers</t>
  </si>
  <si>
    <t xml:space="preserve">High Avoided Cost Incremental Cost </t>
  </si>
  <si>
    <t>Less:  Incremnetal Fuel Cost Recovery from ELI 2P-RTP under SEC</t>
  </si>
  <si>
    <t>Cost to FAM ratepayers as a % of unit revenue of $113.92</t>
  </si>
  <si>
    <t xml:space="preserve">  Net benefit after payment of SEC </t>
  </si>
  <si>
    <t>Relative Share of ELI 2P-RTP Load of the total FAM Load</t>
  </si>
  <si>
    <t>Credit Potential of ELI 2P-RTP</t>
  </si>
  <si>
    <t>Less:  Standard Energy Charge</t>
  </si>
  <si>
    <t>Net Saving Potential</t>
  </si>
  <si>
    <t>Net Saving Potential as a % of ELI 2P-RTP unit Revenue of $71.37</t>
  </si>
  <si>
    <t xml:space="preserve">  Savings after credit re-allocation  as a % of Unit Revenue of $71.37</t>
  </si>
  <si>
    <t xml:space="preserve">     Less:  full avoided cost</t>
  </si>
  <si>
    <t xml:space="preserve">     Reduction in costs to the FAM ratepayers</t>
  </si>
  <si>
    <t>$/MWh</t>
  </si>
  <si>
    <t xml:space="preserve">     Cost to FAM ratepayers as a % of unit revenue of $113.92</t>
  </si>
  <si>
    <t>Line #</t>
  </si>
  <si>
    <t>Determination of the Upper Bound to the Pricing Credit for reduced CBL Energy</t>
  </si>
  <si>
    <t>Marginal Cost/Revenue Calculations ($/MWh)</t>
  </si>
  <si>
    <t xml:space="preserve">Cost to FAM ratepayers before adj for the 15% load effect </t>
  </si>
  <si>
    <t>Cost to FAM ratepayers after the adj for 15% the load effect</t>
  </si>
  <si>
    <t xml:space="preserve">  Credit after the re-distribution of avoided costs (110% of SEC)</t>
  </si>
  <si>
    <t xml:space="preserve">  Less:  Standard Energy Charge</t>
  </si>
  <si>
    <t xml:space="preserve">High Avoided Decremental Cost </t>
  </si>
  <si>
    <t>Median of a High Avoided Decremental Cost (ranging from $100 to $200)</t>
  </si>
  <si>
    <t xml:space="preserve">     Capped credit at 10% of SEC</t>
  </si>
  <si>
    <t>ELI 2P-RTP bill effect</t>
  </si>
  <si>
    <t xml:space="preserve">FAM ratepayer bill effect </t>
  </si>
  <si>
    <t xml:space="preserve">     Reduction to FAM ratepayers after adj for the 15% load effect  ($71.80 *15%)</t>
  </si>
  <si>
    <t xml:space="preserve">Unit Revenues </t>
  </si>
  <si>
    <t xml:space="preserve">Proposed Benefit 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</si>
</sst>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#,##0.00;[Red]\-[$$-409]#,##0.00"/>
    <numFmt numFmtId="165" formatCode="[$$-409]#,##0.00;[Red][$$-409]#,##0.00"/>
    <numFmt numFmtId="168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165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0" fillId="0" borderId="0" xfId="1" applyNumberFormat="1" applyFont="1"/>
    <xf numFmtId="165" fontId="2" fillId="0" borderId="0" xfId="0" applyNumberFormat="1" applyFont="1"/>
    <xf numFmtId="9" fontId="0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wrapText="1"/>
    </xf>
    <xf numFmtId="168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>
      <pane xSplit="2" ySplit="3" topLeftCell="C7" activePane="bottomRight" state="frozen"/>
      <selection pane="topRight" activeCell="B1" sqref="B1"/>
      <selection pane="bottomLeft" activeCell="A17" sqref="A17"/>
      <selection pane="bottomRight" activeCell="C13" sqref="C13"/>
    </sheetView>
  </sheetViews>
  <sheetFormatPr defaultRowHeight="15" x14ac:dyDescent="0.25"/>
  <cols>
    <col min="1" max="1" width="6.140625" bestFit="1" customWidth="1"/>
    <col min="2" max="2" width="67.85546875" bestFit="1" customWidth="1"/>
    <col min="3" max="3" width="8.28515625" bestFit="1" customWidth="1"/>
    <col min="4" max="5" width="18.7109375" customWidth="1"/>
    <col min="11" max="11" width="13.28515625" customWidth="1"/>
    <col min="14" max="15" width="10.5703125" bestFit="1" customWidth="1"/>
  </cols>
  <sheetData>
    <row r="1" spans="1:4" ht="36.75" customHeight="1" x14ac:dyDescent="0.3">
      <c r="B1" s="11" t="s">
        <v>21</v>
      </c>
      <c r="C1" s="11"/>
    </row>
    <row r="3" spans="1:4" x14ac:dyDescent="0.25">
      <c r="A3" t="s">
        <v>20</v>
      </c>
      <c r="C3" s="9" t="s">
        <v>18</v>
      </c>
    </row>
    <row r="4" spans="1:4" ht="18.75" x14ac:dyDescent="0.3">
      <c r="A4">
        <v>1</v>
      </c>
      <c r="B4" s="10" t="s">
        <v>1</v>
      </c>
    </row>
    <row r="5" spans="1:4" x14ac:dyDescent="0.25">
      <c r="A5">
        <f>+A4+1</f>
        <v>2</v>
      </c>
      <c r="B5" t="s">
        <v>2</v>
      </c>
      <c r="C5" s="12">
        <v>71.09</v>
      </c>
      <c r="D5" s="3"/>
    </row>
    <row r="6" spans="1:4" x14ac:dyDescent="0.25">
      <c r="A6">
        <f t="shared" ref="A6:A43" si="0">+A5+1</f>
        <v>3</v>
      </c>
      <c r="B6" t="s">
        <v>0</v>
      </c>
      <c r="C6" s="12">
        <f>C5*1.1</f>
        <v>78.199000000000012</v>
      </c>
    </row>
    <row r="7" spans="1:4" x14ac:dyDescent="0.25">
      <c r="A7">
        <f t="shared" si="0"/>
        <v>4</v>
      </c>
      <c r="B7" t="s">
        <v>28</v>
      </c>
      <c r="C7" s="12">
        <v>150</v>
      </c>
    </row>
    <row r="8" spans="1:4" x14ac:dyDescent="0.25">
      <c r="A8">
        <f t="shared" si="0"/>
        <v>5</v>
      </c>
      <c r="C8" s="12"/>
    </row>
    <row r="9" spans="1:4" x14ac:dyDescent="0.25">
      <c r="A9">
        <f t="shared" si="0"/>
        <v>6</v>
      </c>
      <c r="B9" s="5" t="s">
        <v>33</v>
      </c>
      <c r="C9" s="12"/>
    </row>
    <row r="10" spans="1:4" x14ac:dyDescent="0.25">
      <c r="A10">
        <f t="shared" si="0"/>
        <v>7</v>
      </c>
      <c r="B10" t="s">
        <v>3</v>
      </c>
      <c r="C10" s="12">
        <v>113.91504730822101</v>
      </c>
    </row>
    <row r="11" spans="1:4" x14ac:dyDescent="0.25">
      <c r="A11">
        <f t="shared" si="0"/>
        <v>8</v>
      </c>
      <c r="B11" t="s">
        <v>4</v>
      </c>
      <c r="C11" s="12">
        <v>71.3667284087892</v>
      </c>
    </row>
    <row r="12" spans="1:4" x14ac:dyDescent="0.25">
      <c r="A12">
        <f t="shared" si="0"/>
        <v>9</v>
      </c>
    </row>
    <row r="13" spans="1:4" x14ac:dyDescent="0.25">
      <c r="A13">
        <f t="shared" si="0"/>
        <v>10</v>
      </c>
      <c r="B13" t="s">
        <v>10</v>
      </c>
      <c r="C13" s="13">
        <v>0.1522470732217896</v>
      </c>
    </row>
    <row r="14" spans="1:4" x14ac:dyDescent="0.25">
      <c r="A14">
        <f t="shared" si="0"/>
        <v>11</v>
      </c>
    </row>
    <row r="15" spans="1:4" ht="18.75" x14ac:dyDescent="0.3">
      <c r="A15">
        <f t="shared" si="0"/>
        <v>12</v>
      </c>
      <c r="B15" s="10" t="s">
        <v>22</v>
      </c>
    </row>
    <row r="16" spans="1:4" ht="9" customHeight="1" x14ac:dyDescent="0.25">
      <c r="A16">
        <f t="shared" si="0"/>
        <v>13</v>
      </c>
    </row>
    <row r="17" spans="1:3" x14ac:dyDescent="0.25">
      <c r="A17">
        <f t="shared" si="0"/>
        <v>14</v>
      </c>
      <c r="B17" s="5" t="s">
        <v>5</v>
      </c>
    </row>
    <row r="18" spans="1:3" x14ac:dyDescent="0.25">
      <c r="A18">
        <f t="shared" si="0"/>
        <v>15</v>
      </c>
      <c r="B18" t="s">
        <v>27</v>
      </c>
      <c r="C18" s="3">
        <f>C7</f>
        <v>150</v>
      </c>
    </row>
    <row r="19" spans="1:3" x14ac:dyDescent="0.25">
      <c r="A19">
        <f t="shared" si="0"/>
        <v>16</v>
      </c>
      <c r="B19" t="s">
        <v>7</v>
      </c>
      <c r="C19" s="4">
        <v>-43.910221636309302</v>
      </c>
    </row>
    <row r="20" spans="1:3" x14ac:dyDescent="0.25">
      <c r="A20">
        <f t="shared" si="0"/>
        <v>17</v>
      </c>
      <c r="B20" t="s">
        <v>23</v>
      </c>
      <c r="C20" s="2">
        <f>C18+C19</f>
        <v>106.0897783636907</v>
      </c>
    </row>
    <row r="21" spans="1:3" x14ac:dyDescent="0.25">
      <c r="A21">
        <f t="shared" si="0"/>
        <v>18</v>
      </c>
      <c r="B21" t="s">
        <v>24</v>
      </c>
      <c r="C21" s="2">
        <f>C20*C13</f>
        <v>16.151858254620247</v>
      </c>
    </row>
    <row r="22" spans="1:3" x14ac:dyDescent="0.25">
      <c r="A22">
        <f t="shared" si="0"/>
        <v>19</v>
      </c>
      <c r="B22" t="s">
        <v>8</v>
      </c>
      <c r="C22" s="1">
        <f>+C21/C10</f>
        <v>0.14178862789669933</v>
      </c>
    </row>
    <row r="23" spans="1:3" ht="12.75" customHeight="1" x14ac:dyDescent="0.25">
      <c r="A23">
        <f t="shared" si="0"/>
        <v>20</v>
      </c>
      <c r="C23" s="2"/>
    </row>
    <row r="24" spans="1:3" ht="12.75" customHeight="1" x14ac:dyDescent="0.25">
      <c r="A24">
        <f t="shared" si="0"/>
        <v>21</v>
      </c>
      <c r="B24" s="5" t="s">
        <v>11</v>
      </c>
      <c r="C24" s="2"/>
    </row>
    <row r="25" spans="1:3" ht="12.75" customHeight="1" x14ac:dyDescent="0.25">
      <c r="A25">
        <f t="shared" si="0"/>
        <v>22</v>
      </c>
      <c r="B25" t="s">
        <v>6</v>
      </c>
      <c r="C25" s="3">
        <f>-C7</f>
        <v>-150</v>
      </c>
    </row>
    <row r="26" spans="1:3" ht="12.75" customHeight="1" x14ac:dyDescent="0.25">
      <c r="A26">
        <f t="shared" si="0"/>
        <v>23</v>
      </c>
      <c r="B26" t="s">
        <v>12</v>
      </c>
      <c r="C26" s="7">
        <f>C11</f>
        <v>71.3667284087892</v>
      </c>
    </row>
    <row r="27" spans="1:3" ht="12.75" customHeight="1" x14ac:dyDescent="0.25">
      <c r="A27">
        <f t="shared" si="0"/>
        <v>24</v>
      </c>
      <c r="B27" t="s">
        <v>13</v>
      </c>
      <c r="C27" s="2">
        <f>+C25+C26</f>
        <v>-78.6332715912108</v>
      </c>
    </row>
    <row r="28" spans="1:3" x14ac:dyDescent="0.25">
      <c r="A28">
        <f t="shared" si="0"/>
        <v>25</v>
      </c>
      <c r="B28" t="s">
        <v>14</v>
      </c>
      <c r="C28" s="1">
        <f>-C20/C11</f>
        <v>-1.4865439502285658</v>
      </c>
    </row>
    <row r="29" spans="1:3" ht="9.75" customHeight="1" x14ac:dyDescent="0.25">
      <c r="A29">
        <f t="shared" si="0"/>
        <v>26</v>
      </c>
      <c r="C29" s="1"/>
    </row>
    <row r="30" spans="1:3" ht="18.75" x14ac:dyDescent="0.3">
      <c r="A30">
        <f t="shared" si="0"/>
        <v>27</v>
      </c>
      <c r="B30" s="10" t="s">
        <v>34</v>
      </c>
      <c r="C30" s="1"/>
    </row>
    <row r="31" spans="1:3" x14ac:dyDescent="0.25">
      <c r="A31">
        <f t="shared" si="0"/>
        <v>28</v>
      </c>
      <c r="C31" s="1"/>
    </row>
    <row r="32" spans="1:3" x14ac:dyDescent="0.25">
      <c r="A32">
        <f t="shared" si="0"/>
        <v>29</v>
      </c>
      <c r="B32" s="5" t="s">
        <v>30</v>
      </c>
      <c r="C32" s="1"/>
    </row>
    <row r="33" spans="1:3" x14ac:dyDescent="0.25">
      <c r="A33">
        <f t="shared" si="0"/>
        <v>30</v>
      </c>
      <c r="B33" t="s">
        <v>25</v>
      </c>
      <c r="C33" s="6">
        <f>-C6</f>
        <v>-78.199000000000012</v>
      </c>
    </row>
    <row r="34" spans="1:3" x14ac:dyDescent="0.25">
      <c r="A34">
        <f t="shared" si="0"/>
        <v>31</v>
      </c>
      <c r="B34" t="s">
        <v>26</v>
      </c>
      <c r="C34" s="7">
        <f>C11</f>
        <v>71.3667284087892</v>
      </c>
    </row>
    <row r="35" spans="1:3" x14ac:dyDescent="0.25">
      <c r="A35">
        <f t="shared" si="0"/>
        <v>32</v>
      </c>
      <c r="B35" t="s">
        <v>9</v>
      </c>
      <c r="C35" s="6">
        <f>C33+C5</f>
        <v>-7.1090000000000089</v>
      </c>
    </row>
    <row r="36" spans="1:3" x14ac:dyDescent="0.25">
      <c r="A36">
        <f t="shared" si="0"/>
        <v>33</v>
      </c>
      <c r="B36" t="s">
        <v>15</v>
      </c>
      <c r="C36" s="1">
        <f>+C35/C11</f>
        <v>-9.9612244508107461E-2</v>
      </c>
    </row>
    <row r="37" spans="1:3" x14ac:dyDescent="0.25">
      <c r="A37">
        <f t="shared" si="0"/>
        <v>34</v>
      </c>
      <c r="C37" s="1"/>
    </row>
    <row r="38" spans="1:3" x14ac:dyDescent="0.25">
      <c r="A38">
        <f t="shared" si="0"/>
        <v>35</v>
      </c>
      <c r="B38" s="5" t="s">
        <v>31</v>
      </c>
    </row>
    <row r="39" spans="1:3" x14ac:dyDescent="0.25">
      <c r="A39">
        <f t="shared" si="0"/>
        <v>36</v>
      </c>
      <c r="B39" t="s">
        <v>29</v>
      </c>
      <c r="C39" s="3">
        <f>C6</f>
        <v>78.199000000000012</v>
      </c>
    </row>
    <row r="40" spans="1:3" x14ac:dyDescent="0.25">
      <c r="A40">
        <f t="shared" si="0"/>
        <v>37</v>
      </c>
      <c r="B40" t="s">
        <v>16</v>
      </c>
      <c r="C40" s="4">
        <f>C7</f>
        <v>150</v>
      </c>
    </row>
    <row r="41" spans="1:3" x14ac:dyDescent="0.25">
      <c r="A41">
        <f t="shared" si="0"/>
        <v>38</v>
      </c>
      <c r="B41" t="s">
        <v>17</v>
      </c>
      <c r="C41" s="3">
        <f>C39-C40</f>
        <v>-71.800999999999988</v>
      </c>
    </row>
    <row r="42" spans="1:3" x14ac:dyDescent="0.25">
      <c r="A42">
        <f t="shared" si="0"/>
        <v>39</v>
      </c>
      <c r="B42" t="s">
        <v>32</v>
      </c>
      <c r="C42" s="3">
        <f>+C41*C13</f>
        <v>-10.931492104397712</v>
      </c>
    </row>
    <row r="43" spans="1:3" x14ac:dyDescent="0.25">
      <c r="A43">
        <f t="shared" si="0"/>
        <v>40</v>
      </c>
      <c r="B43" t="s">
        <v>19</v>
      </c>
      <c r="C43" s="8">
        <f>+C42/C10</f>
        <v>-9.5961792254014272E-2</v>
      </c>
    </row>
    <row r="44" spans="1:3" x14ac:dyDescent="0.25">
      <c r="C44" s="1"/>
    </row>
  </sheetData>
  <mergeCells count="1">
    <mergeCell ref="B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5c9dbeeccfb712a62f1d944a99ba6a62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2f019a6047aa74a91e504bb6ab695026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Select...</Confidential>
    <_x0032_nd_x0020_Reviewer xmlns="bfa1577a-05e4-42b6-bdd9-758cda91d2e1">
      <UserInfo>
        <DisplayName/>
        <AccountId xsi:nil="true"/>
        <AccountType/>
      </UserInfo>
    </_x0032_nd_x0020_Reviewer>
    <AssignedTo xmlns="http://schemas.microsoft.com/sharepoint/v3">
      <UserInfo>
        <DisplayName/>
        <AccountId xsi:nil="true"/>
        <AccountType/>
      </UserInfo>
    </AssignedTo>
    <Ownership xmlns="88e4d29a-19fb-4cbd-bd27-94a010a91d5b">1) Writer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 xsi:nil="true"/>
    <Reviewer xmlns="bfa1577a-05e4-42b6-bdd9-758cda91d2e1">
      <UserInfo>
        <DisplayName/>
        <AccountId xsi:nil="true"/>
        <AccountType/>
      </UserInfo>
    </Reviewer>
    <File_x0020_Electronically_x003f_ xmlns="bfa1577a-05e4-42b6-bdd9-758cda91d2e1">false</File_x0020_Electronically_x003f_>
    <Doc_x0020_for_x0020_Reviewer_x003f_ xmlns="bfa1577a-05e4-42b6-bdd9-758cda91d2e1">false</Doc_x0020_for_x0020_Reviewer_x003f_>
    <File_x0020_Date xmlns="bfa1577a-05e4-42b6-bdd9-758cda91d2e1" xsi:nil="true"/>
    <Assigned_x0020_to0 xmlns="88e4d29a-19fb-4cbd-bd27-94a010a91d5b">
      <UserInfo>
        <DisplayName/>
        <AccountId xsi:nil="true"/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 xsi:nil="true"/>
    <Date_x0020_Rec_x0027_d xmlns="bfa1577a-05e4-42b6-bdd9-758cda91d2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95CFF-7757-41AE-B7E6-0C6AAA060F76}"/>
</file>

<file path=customXml/itemProps2.xml><?xml version="1.0" encoding="utf-8"?>
<ds:datastoreItem xmlns:ds="http://schemas.openxmlformats.org/officeDocument/2006/customXml" ds:itemID="{A345FA4E-BA61-4832-9C3E-F642D9F333BB}"/>
</file>

<file path=customXml/itemProps3.xml><?xml version="1.0" encoding="utf-8"?>
<ds:datastoreItem xmlns:ds="http://schemas.openxmlformats.org/officeDocument/2006/customXml" ds:itemID="{68B41E3C-3056-4D14-B5FB-7C3CBD931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NPB IR-49 110% validation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GRUS, VOYTEK</dc:creator>
  <cp:lastModifiedBy>MYATT, LANA</cp:lastModifiedBy>
  <cp:lastPrinted>2011-06-29T12:36:58Z</cp:lastPrinted>
  <dcterms:created xsi:type="dcterms:W3CDTF">2011-06-24T23:15:01Z</dcterms:created>
  <dcterms:modified xsi:type="dcterms:W3CDTF">2011-06-29T12:37:03Z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</Properties>
</file>